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HAT/"/>
    </mc:Choice>
  </mc:AlternateContent>
  <xr:revisionPtr revIDLastSave="0" documentId="11_28A5C012AEDFCCC283A79C174EF00CC08153DE77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H5_fellebb. jogorvoslat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localSheetId="0" hidden="1">[15]összesen!#REF!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[12]Ritának!#REF!</definedName>
    <definedName name="Pest">[13]Ritának!#REF!</definedName>
    <definedName name="ppest" localSheetId="0">[12]Ritának!#REF!</definedName>
    <definedName name="ppest">[13]Ritának!#REF!</definedName>
    <definedName name="sasasas" hidden="1">'[17]42. sz. c (2002.) tan.'!#REF!</definedName>
    <definedName name="sdASAn" hidden="1">'[17]42. sz. c (2002.) tan.'!#REF!</definedName>
    <definedName name="Somogy" localSheetId="0">[12]Ritának!#REF!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[13]Ritának!#REF!</definedName>
    <definedName name="Szolnok" localSheetId="0">[12]Ritának!#REF!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[12]Ritának!#REF!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2" l="1"/>
  <c r="K24" i="12"/>
  <c r="I24" i="12"/>
  <c r="H24" i="12"/>
  <c r="G24" i="12"/>
  <c r="F24" i="12"/>
  <c r="L24" i="12" s="1"/>
  <c r="D24" i="12"/>
  <c r="C24" i="12"/>
  <c r="E24" i="12" s="1"/>
  <c r="M22" i="12"/>
  <c r="M26" i="12" s="1"/>
  <c r="K22" i="12"/>
  <c r="K26" i="12" s="1"/>
  <c r="J22" i="12"/>
  <c r="J26" i="12" s="1"/>
  <c r="I22" i="12"/>
  <c r="H22" i="12"/>
  <c r="H26" i="12" s="1"/>
  <c r="G22" i="12"/>
  <c r="G26" i="12" s="1"/>
  <c r="F22" i="12"/>
  <c r="F26" i="12" s="1"/>
  <c r="D22" i="12"/>
  <c r="D26" i="12" s="1"/>
  <c r="C22" i="12"/>
  <c r="C26" i="12" s="1"/>
  <c r="L20" i="12"/>
  <c r="K21" i="12" s="1"/>
  <c r="E20" i="12"/>
  <c r="L18" i="12"/>
  <c r="E18" i="12"/>
  <c r="L16" i="12"/>
  <c r="E16" i="12"/>
  <c r="L14" i="12"/>
  <c r="E14" i="12"/>
  <c r="L12" i="12"/>
  <c r="K13" i="12" s="1"/>
  <c r="E12" i="12"/>
  <c r="L10" i="12"/>
  <c r="E10" i="12"/>
  <c r="L8" i="12"/>
  <c r="E8" i="12"/>
  <c r="E22" i="12" s="1"/>
  <c r="E26" i="12" s="1"/>
  <c r="H9" i="12" l="1"/>
  <c r="K9" i="12"/>
  <c r="J9" i="12"/>
  <c r="I9" i="12"/>
  <c r="G9" i="12"/>
  <c r="F9" i="12"/>
  <c r="N8" i="12"/>
  <c r="H11" i="12"/>
  <c r="J11" i="12"/>
  <c r="I11" i="12"/>
  <c r="F11" i="12"/>
  <c r="N10" i="12"/>
  <c r="J15" i="12"/>
  <c r="K15" i="12"/>
  <c r="G15" i="12"/>
  <c r="H17" i="12"/>
  <c r="K17" i="12"/>
  <c r="J17" i="12"/>
  <c r="I17" i="12"/>
  <c r="G17" i="12"/>
  <c r="F17" i="12"/>
  <c r="N16" i="12"/>
  <c r="H19" i="12"/>
  <c r="J19" i="12"/>
  <c r="I19" i="12"/>
  <c r="F19" i="12"/>
  <c r="N18" i="12"/>
  <c r="I25" i="12"/>
  <c r="J25" i="12"/>
  <c r="N24" i="12"/>
  <c r="K25" i="12"/>
  <c r="G25" i="12"/>
  <c r="H25" i="12"/>
  <c r="H21" i="12"/>
  <c r="I13" i="12"/>
  <c r="N20" i="12"/>
  <c r="I21" i="12"/>
  <c r="L22" i="12"/>
  <c r="F25" i="12"/>
  <c r="I26" i="12"/>
  <c r="G11" i="12"/>
  <c r="K11" i="12"/>
  <c r="F13" i="12"/>
  <c r="J13" i="12"/>
  <c r="N14" i="12"/>
  <c r="I15" i="12"/>
  <c r="G19" i="12"/>
  <c r="K19" i="12"/>
  <c r="F21" i="12"/>
  <c r="J21" i="12"/>
  <c r="H13" i="12"/>
  <c r="N12" i="12"/>
  <c r="N22" i="12" s="1"/>
  <c r="N26" i="12" s="1"/>
  <c r="H15" i="12"/>
  <c r="G13" i="12"/>
  <c r="F15" i="12"/>
  <c r="G21" i="12"/>
  <c r="I23" i="12" l="1"/>
  <c r="J23" i="12"/>
  <c r="L26" i="12"/>
  <c r="F23" i="12"/>
  <c r="H23" i="12"/>
  <c r="K23" i="12"/>
  <c r="I27" i="12"/>
  <c r="G23" i="12"/>
  <c r="K27" i="12" l="1"/>
  <c r="F27" i="12"/>
  <c r="H27" i="12"/>
  <c r="J27" i="12"/>
  <c r="G27" i="12"/>
</calcChain>
</file>

<file path=xl/sharedStrings.xml><?xml version="1.0" encoding="utf-8"?>
<sst xmlns="http://schemas.openxmlformats.org/spreadsheetml/2006/main" count="38" uniqueCount="29">
  <si>
    <t>Fellebbviteli Igazgatóság jogorvoslati döntései</t>
  </si>
  <si>
    <t>db</t>
  </si>
  <si>
    <t>Szakterület</t>
  </si>
  <si>
    <t>Előző évről áthúzúdó ügyek</t>
  </si>
  <si>
    <t>Tárgy időszakban indított ügyek</t>
  </si>
  <si>
    <t xml:space="preserve">Elintézendő ügyek összesen
 </t>
  </si>
  <si>
    <t>Érdemi jogorvoslati döntések</t>
  </si>
  <si>
    <t xml:space="preserve">érdemi vizsg. nélkül elut., elj. msz. </t>
  </si>
  <si>
    <t xml:space="preserve">Elintézett ügyek összesen </t>
  </si>
  <si>
    <t>helybenhagyás/ intézkedés mellőzése</t>
  </si>
  <si>
    <t>megvál-toztatás</t>
  </si>
  <si>
    <t>megsemmi-        sítés</t>
  </si>
  <si>
    <t>megsemm.,    új eljárás, eljár.ra ut.</t>
  </si>
  <si>
    <t>részjogerő</t>
  </si>
  <si>
    <t>intézkedésre kötelezés</t>
  </si>
  <si>
    <t>Mind-összesen</t>
  </si>
  <si>
    <t>2017. év</t>
  </si>
  <si>
    <t>1./ Ellenőrzési</t>
  </si>
  <si>
    <t xml:space="preserve">Megoszlás </t>
  </si>
  <si>
    <t>2./ Adóügyi</t>
  </si>
  <si>
    <t>3./ Fizetési kedvezményi</t>
  </si>
  <si>
    <t xml:space="preserve">4./ Végrehajtási </t>
  </si>
  <si>
    <t xml:space="preserve">5./ Végrehajtási kifogás </t>
  </si>
  <si>
    <t xml:space="preserve">6./ Illetékügyi </t>
  </si>
  <si>
    <t xml:space="preserve">7./ Vám- és pénzügyőri </t>
  </si>
  <si>
    <t>Összes rendes jogorvoslat</t>
  </si>
  <si>
    <t xml:space="preserve">Rendkívüli jogorvoslatok </t>
  </si>
  <si>
    <t>Jogorvoslatok összesen</t>
  </si>
  <si>
    <r>
      <t xml:space="preserve"> A végrehajtási kifogás tárgyában hozott döntéseken felül </t>
    </r>
    <r>
      <rPr>
        <b/>
        <sz val="12"/>
        <rFont val="Times New Roman"/>
        <family val="1"/>
        <charset val="238"/>
      </rPr>
      <t>2017. évben</t>
    </r>
    <r>
      <rPr>
        <sz val="12"/>
        <rFont val="Times New Roman"/>
        <family val="1"/>
        <charset val="238"/>
      </rPr>
      <t xml:space="preserve"> a Fellebbviteli Igazgatóság </t>
    </r>
    <r>
      <rPr>
        <b/>
        <sz val="12"/>
        <rFont val="Times New Roman"/>
        <family val="1"/>
        <charset val="238"/>
      </rPr>
      <t>588 fellebbezéssel támadható elsőfokú végzést</t>
    </r>
    <r>
      <rPr>
        <sz val="12"/>
        <rFont val="Times New Roman"/>
        <family val="1"/>
        <charset val="238"/>
      </rPr>
      <t xml:space="preserve"> hozott.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</si>
</sst>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0.0"/>
  </numFmts>
  <fonts count="56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b/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i/>
      <u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 CE"/>
      <charset val="238"/>
    </font>
    <font>
      <sz val="11"/>
      <color indexed="8"/>
      <name val="Times New Roman CE"/>
      <charset val="238"/>
    </font>
    <font>
      <i/>
      <sz val="10"/>
      <color rgb="FF0070C0"/>
      <name val="Times New Roman CE"/>
      <family val="1"/>
      <charset val="238"/>
    </font>
    <font>
      <i/>
      <sz val="11"/>
      <color rgb="FF0070C0"/>
      <name val="Times New Roman CE"/>
      <family val="1"/>
      <charset val="238"/>
    </font>
    <font>
      <sz val="11"/>
      <color rgb="FF0070C0"/>
      <name val="Times New Roman CE"/>
      <family val="1"/>
      <charset val="238"/>
    </font>
    <font>
      <b/>
      <sz val="11"/>
      <color indexed="8"/>
      <name val="Times New Roman CE"/>
      <charset val="238"/>
    </font>
    <font>
      <b/>
      <i/>
      <sz val="10"/>
      <color rgb="FF0070C0"/>
      <name val="Times New Roman CE"/>
      <charset val="238"/>
    </font>
    <font>
      <b/>
      <i/>
      <sz val="11"/>
      <color rgb="FF0070C0"/>
      <name val="Times New Roman CE"/>
      <charset val="238"/>
    </font>
    <font>
      <b/>
      <sz val="11"/>
      <color rgb="FF0070C0"/>
      <name val="Times New Roman CE"/>
      <charset val="238"/>
    </font>
    <font>
      <b/>
      <i/>
      <sz val="10"/>
      <color rgb="FF0070C0"/>
      <name val="Times New Roman CE"/>
      <family val="1"/>
      <charset val="238"/>
    </font>
    <font>
      <b/>
      <i/>
      <sz val="11"/>
      <color rgb="FF0070C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10"/>
      <name val="MS Sans Serif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0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1" fillId="0" borderId="0"/>
    <xf numFmtId="0" fontId="1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7" borderId="13" applyNumberForma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16" borderId="17" applyNumberFormat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18" applyNumberFormat="0" applyFill="0" applyAlignment="0" applyProtection="0"/>
    <xf numFmtId="0" fontId="9" fillId="17" borderId="19" applyNumberFormat="0" applyFont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4" fillId="4" borderId="0" applyNumberFormat="0" applyBorder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3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3" fillId="0" borderId="0"/>
    <xf numFmtId="0" fontId="29" fillId="0" borderId="0"/>
    <xf numFmtId="0" fontId="9" fillId="0" borderId="0"/>
    <xf numFmtId="0" fontId="4" fillId="0" borderId="0"/>
    <xf numFmtId="0" fontId="1" fillId="0" borderId="0"/>
    <xf numFmtId="0" fontId="1" fillId="0" borderId="0"/>
    <xf numFmtId="0" fontId="9" fillId="0" borderId="0"/>
    <xf numFmtId="0" fontId="30" fillId="0" borderId="21" applyNumberFormat="0" applyFill="0" applyAlignment="0" applyProtection="0"/>
    <xf numFmtId="0" fontId="31" fillId="3" borderId="0" applyNumberFormat="0" applyBorder="0" applyAlignment="0" applyProtection="0"/>
    <xf numFmtId="0" fontId="32" fillId="23" borderId="0" applyNumberFormat="0" applyBorder="0" applyAlignment="0" applyProtection="0"/>
    <xf numFmtId="0" fontId="33" fillId="22" borderId="13" applyNumberForma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55" fillId="0" borderId="0"/>
  </cellStyleXfs>
  <cellXfs count="81">
    <xf numFmtId="0" fontId="0" fillId="0" borderId="0" xfId="0"/>
    <xf numFmtId="0" fontId="37" fillId="0" borderId="0" xfId="84" applyFont="1" applyAlignment="1">
      <alignment vertical="center"/>
    </xf>
    <xf numFmtId="0" fontId="38" fillId="0" borderId="0" xfId="4" applyFont="1" applyFill="1" applyAlignment="1" applyProtection="1">
      <alignment vertical="center"/>
    </xf>
    <xf numFmtId="0" fontId="37" fillId="0" borderId="0" xfId="85" applyFont="1" applyAlignment="1">
      <alignment vertical="center"/>
    </xf>
    <xf numFmtId="0" fontId="40" fillId="0" borderId="0" xfId="84" applyFont="1" applyAlignment="1">
      <alignment vertical="center"/>
    </xf>
    <xf numFmtId="0" fontId="42" fillId="24" borderId="1" xfId="87" applyFont="1" applyFill="1" applyBorder="1" applyAlignment="1">
      <alignment horizontal="center" vertical="center" wrapText="1"/>
    </xf>
    <xf numFmtId="0" fontId="42" fillId="24" borderId="2" xfId="87" applyFont="1" applyFill="1" applyBorder="1" applyAlignment="1">
      <alignment horizontal="center" vertical="center" wrapText="1"/>
    </xf>
    <xf numFmtId="0" fontId="40" fillId="24" borderId="2" xfId="87" applyFont="1" applyFill="1" applyBorder="1" applyAlignment="1">
      <alignment horizontal="center" vertical="center" wrapText="1"/>
    </xf>
    <xf numFmtId="0" fontId="37" fillId="25" borderId="31" xfId="87" applyFont="1" applyFill="1" applyBorder="1" applyAlignment="1">
      <alignment horizontal="left" vertical="center" wrapText="1" indent="1"/>
    </xf>
    <xf numFmtId="3" fontId="44" fillId="25" borderId="11" xfId="71" applyNumberFormat="1" applyFont="1" applyFill="1" applyBorder="1" applyAlignment="1">
      <alignment horizontal="right" vertical="center" wrapText="1" indent="1"/>
    </xf>
    <xf numFmtId="3" fontId="44" fillId="25" borderId="25" xfId="71" applyNumberFormat="1" applyFont="1" applyFill="1" applyBorder="1" applyAlignment="1">
      <alignment horizontal="right" vertical="center" wrapText="1" indent="1"/>
    </xf>
    <xf numFmtId="0" fontId="37" fillId="0" borderId="0" xfId="84" applyFont="1" applyAlignment="1">
      <alignment horizontal="right" vertical="center" indent="1"/>
    </xf>
    <xf numFmtId="0" fontId="45" fillId="0" borderId="32" xfId="87" applyFont="1" applyBorder="1" applyAlignment="1">
      <alignment horizontal="right" vertical="center" wrapText="1"/>
    </xf>
    <xf numFmtId="165" fontId="46" fillId="0" borderId="10" xfId="87" applyNumberFormat="1" applyFont="1" applyBorder="1" applyAlignment="1">
      <alignment horizontal="left" vertical="center" wrapText="1"/>
    </xf>
    <xf numFmtId="0" fontId="47" fillId="0" borderId="33" xfId="87" applyFont="1" applyBorder="1" applyAlignment="1">
      <alignment horizontal="left" vertical="center" wrapText="1"/>
    </xf>
    <xf numFmtId="9" fontId="46" fillId="0" borderId="10" xfId="88" applyNumberFormat="1" applyFont="1" applyBorder="1" applyAlignment="1">
      <alignment horizontal="left" vertical="center" wrapText="1"/>
    </xf>
    <xf numFmtId="165" fontId="46" fillId="0" borderId="34" xfId="88" applyNumberFormat="1" applyFont="1" applyBorder="1" applyAlignment="1">
      <alignment horizontal="right" vertical="center" wrapText="1" indent="1"/>
    </xf>
    <xf numFmtId="165" fontId="47" fillId="0" borderId="10" xfId="88" applyNumberFormat="1" applyFont="1" applyBorder="1" applyAlignment="1">
      <alignment horizontal="right" vertical="center" wrapText="1" indent="1"/>
    </xf>
    <xf numFmtId="3" fontId="47" fillId="0" borderId="4" xfId="87" applyNumberFormat="1" applyFont="1" applyBorder="1" applyAlignment="1">
      <alignment horizontal="right" vertical="center" wrapText="1" indent="1"/>
    </xf>
    <xf numFmtId="0" fontId="47" fillId="0" borderId="0" xfId="84" applyFont="1" applyAlignment="1">
      <alignment horizontal="right" vertical="center" indent="1"/>
    </xf>
    <xf numFmtId="0" fontId="47" fillId="0" borderId="0" xfId="84" applyFont="1" applyAlignment="1">
      <alignment vertical="center"/>
    </xf>
    <xf numFmtId="0" fontId="36" fillId="24" borderId="32" xfId="87" applyFont="1" applyFill="1" applyBorder="1" applyAlignment="1">
      <alignment horizontal="left" vertical="center" wrapText="1"/>
    </xf>
    <xf numFmtId="3" fontId="48" fillId="24" borderId="10" xfId="87" applyNumberFormat="1" applyFont="1" applyFill="1" applyBorder="1" applyAlignment="1">
      <alignment horizontal="right" vertical="center" wrapText="1" indent="1"/>
    </xf>
    <xf numFmtId="3" fontId="48" fillId="24" borderId="34" xfId="87" applyNumberFormat="1" applyFont="1" applyFill="1" applyBorder="1" applyAlignment="1">
      <alignment horizontal="right" vertical="center" wrapText="1" indent="1"/>
    </xf>
    <xf numFmtId="3" fontId="48" fillId="24" borderId="4" xfId="87" applyNumberFormat="1" applyFont="1" applyFill="1" applyBorder="1" applyAlignment="1">
      <alignment horizontal="right" vertical="center" wrapText="1" indent="1"/>
    </xf>
    <xf numFmtId="0" fontId="40" fillId="0" borderId="0" xfId="84" applyFont="1" applyAlignment="1">
      <alignment horizontal="right" vertical="center" indent="1"/>
    </xf>
    <xf numFmtId="0" fontId="49" fillId="0" borderId="30" xfId="87" applyFont="1" applyBorder="1" applyAlignment="1">
      <alignment horizontal="right" vertical="center" wrapText="1"/>
    </xf>
    <xf numFmtId="165" fontId="50" fillId="0" borderId="1" xfId="87" applyNumberFormat="1" applyFont="1" applyBorder="1" applyAlignment="1">
      <alignment horizontal="left" vertical="center" wrapText="1"/>
    </xf>
    <xf numFmtId="0" fontId="51" fillId="0" borderId="2" xfId="87" applyFont="1" applyBorder="1" applyAlignment="1">
      <alignment horizontal="left" vertical="center" wrapText="1"/>
    </xf>
    <xf numFmtId="9" fontId="50" fillId="0" borderId="1" xfId="88" applyNumberFormat="1" applyFont="1" applyBorder="1" applyAlignment="1">
      <alignment horizontal="left" vertical="center" wrapText="1"/>
    </xf>
    <xf numFmtId="9" fontId="50" fillId="0" borderId="10" xfId="88" applyNumberFormat="1" applyFont="1" applyBorder="1" applyAlignment="1">
      <alignment horizontal="left" vertical="center" wrapText="1"/>
    </xf>
    <xf numFmtId="165" fontId="50" fillId="0" borderId="3" xfId="88" applyNumberFormat="1" applyFont="1" applyBorder="1" applyAlignment="1">
      <alignment horizontal="left" vertical="center" wrapText="1"/>
    </xf>
    <xf numFmtId="165" fontId="51" fillId="0" borderId="1" xfId="88" applyNumberFormat="1" applyFont="1" applyBorder="1" applyAlignment="1">
      <alignment vertical="center" wrapText="1"/>
    </xf>
    <xf numFmtId="3" fontId="51" fillId="0" borderId="24" xfId="87" applyNumberFormat="1" applyFont="1" applyBorder="1" applyAlignment="1">
      <alignment horizontal="right" vertical="center" wrapText="1"/>
    </xf>
    <xf numFmtId="0" fontId="51" fillId="0" borderId="0" xfId="84" applyFont="1" applyAlignment="1">
      <alignment vertical="center"/>
    </xf>
    <xf numFmtId="0" fontId="52" fillId="0" borderId="30" xfId="87" applyFont="1" applyBorder="1" applyAlignment="1">
      <alignment horizontal="right" vertical="center" wrapText="1"/>
    </xf>
    <xf numFmtId="165" fontId="53" fillId="0" borderId="1" xfId="87" applyNumberFormat="1" applyFont="1" applyBorder="1" applyAlignment="1">
      <alignment horizontal="left" vertical="center" wrapText="1"/>
    </xf>
    <xf numFmtId="165" fontId="46" fillId="0" borderId="1" xfId="87" applyNumberFormat="1" applyFont="1" applyBorder="1" applyAlignment="1">
      <alignment horizontal="left" vertical="center" wrapText="1"/>
    </xf>
    <xf numFmtId="0" fontId="53" fillId="0" borderId="2" xfId="87" applyFont="1" applyBorder="1" applyAlignment="1">
      <alignment horizontal="left" vertical="center" wrapText="1"/>
    </xf>
    <xf numFmtId="0" fontId="47" fillId="0" borderId="3" xfId="88" applyFont="1" applyBorder="1" applyAlignment="1">
      <alignment horizontal="right" vertical="center" wrapText="1" indent="1"/>
    </xf>
    <xf numFmtId="0" fontId="47" fillId="0" borderId="1" xfId="88" applyFont="1" applyBorder="1" applyAlignment="1">
      <alignment horizontal="right" vertical="center" wrapText="1" indent="1"/>
    </xf>
    <xf numFmtId="3" fontId="47" fillId="0" borderId="24" xfId="88" applyNumberFormat="1" applyFont="1" applyBorder="1" applyAlignment="1">
      <alignment horizontal="right" vertical="center" wrapText="1" indent="1"/>
    </xf>
    <xf numFmtId="0" fontId="36" fillId="26" borderId="32" xfId="87" applyFont="1" applyFill="1" applyBorder="1" applyAlignment="1">
      <alignment horizontal="left" vertical="center" wrapText="1"/>
    </xf>
    <xf numFmtId="3" fontId="48" fillId="26" borderId="10" xfId="87" applyNumberFormat="1" applyFont="1" applyFill="1" applyBorder="1" applyAlignment="1">
      <alignment horizontal="right" vertical="center" wrapText="1" indent="1"/>
    </xf>
    <xf numFmtId="3" fontId="48" fillId="26" borderId="4" xfId="87" applyNumberFormat="1" applyFont="1" applyFill="1" applyBorder="1" applyAlignment="1">
      <alignment horizontal="right" vertical="center" wrapText="1" indent="1"/>
    </xf>
    <xf numFmtId="0" fontId="52" fillId="0" borderId="35" xfId="87" applyFont="1" applyBorder="1" applyAlignment="1">
      <alignment horizontal="right" vertical="center" wrapText="1"/>
    </xf>
    <xf numFmtId="165" fontId="53" fillId="0" borderId="7" xfId="87" applyNumberFormat="1" applyFont="1" applyBorder="1" applyAlignment="1">
      <alignment horizontal="left" vertical="center" wrapText="1"/>
    </xf>
    <xf numFmtId="165" fontId="46" fillId="0" borderId="7" xfId="87" applyNumberFormat="1" applyFont="1" applyBorder="1" applyAlignment="1">
      <alignment horizontal="left" vertical="center" wrapText="1"/>
    </xf>
    <xf numFmtId="0" fontId="53" fillId="0" borderId="23" xfId="87" applyFont="1" applyBorder="1" applyAlignment="1">
      <alignment horizontal="left" vertical="center" wrapText="1"/>
    </xf>
    <xf numFmtId="9" fontId="50" fillId="0" borderId="7" xfId="88" applyNumberFormat="1" applyFont="1" applyBorder="1" applyAlignment="1">
      <alignment horizontal="left" vertical="center" wrapText="1"/>
    </xf>
    <xf numFmtId="9" fontId="50" fillId="0" borderId="8" xfId="88" applyNumberFormat="1" applyFont="1" applyBorder="1" applyAlignment="1">
      <alignment horizontal="left" vertical="center" wrapText="1"/>
    </xf>
    <xf numFmtId="0" fontId="47" fillId="0" borderId="36" xfId="88" applyFont="1" applyBorder="1" applyAlignment="1">
      <alignment horizontal="right" vertical="center" wrapText="1" indent="1"/>
    </xf>
    <xf numFmtId="0" fontId="47" fillId="0" borderId="7" xfId="88" applyFont="1" applyBorder="1" applyAlignment="1">
      <alignment horizontal="right" vertical="center" wrapText="1" indent="1"/>
    </xf>
    <xf numFmtId="3" fontId="47" fillId="0" borderId="37" xfId="88" applyNumberFormat="1" applyFont="1" applyBorder="1" applyAlignment="1">
      <alignment horizontal="right" vertical="center" wrapText="1" indent="1"/>
    </xf>
    <xf numFmtId="165" fontId="37" fillId="0" borderId="0" xfId="84" applyNumberFormat="1" applyFont="1" applyAlignment="1">
      <alignment vertical="center"/>
    </xf>
    <xf numFmtId="0" fontId="10" fillId="0" borderId="0" xfId="71" applyFont="1"/>
    <xf numFmtId="0" fontId="54" fillId="0" borderId="0" xfId="84" applyFont="1" applyAlignment="1">
      <alignment vertical="center"/>
    </xf>
    <xf numFmtId="165" fontId="54" fillId="0" borderId="0" xfId="88" applyNumberFormat="1" applyFont="1" applyAlignment="1">
      <alignment horizontal="center" vertical="center" wrapText="1"/>
    </xf>
    <xf numFmtId="0" fontId="4" fillId="0" borderId="0" xfId="71"/>
    <xf numFmtId="0" fontId="35" fillId="0" borderId="38" xfId="85" applyFont="1" applyBorder="1" applyAlignment="1">
      <alignment vertical="center"/>
    </xf>
    <xf numFmtId="0" fontId="37" fillId="0" borderId="38" xfId="85" applyFont="1" applyBorder="1" applyAlignment="1">
      <alignment vertical="center"/>
    </xf>
    <xf numFmtId="0" fontId="37" fillId="0" borderId="38" xfId="85" applyFont="1" applyBorder="1" applyAlignment="1">
      <alignment horizontal="right" vertical="center"/>
    </xf>
    <xf numFmtId="0" fontId="40" fillId="24" borderId="22" xfId="87" applyFont="1" applyFill="1" applyBorder="1" applyAlignment="1">
      <alignment horizontal="center" vertical="center" wrapText="1"/>
    </xf>
    <xf numFmtId="0" fontId="40" fillId="24" borderId="24" xfId="87" applyFont="1" applyFill="1" applyBorder="1" applyAlignment="1">
      <alignment horizontal="center" vertical="center" wrapText="1"/>
    </xf>
    <xf numFmtId="0" fontId="36" fillId="0" borderId="30" xfId="88" applyFont="1" applyBorder="1" applyAlignment="1">
      <alignment horizontal="center" vertical="center" wrapText="1"/>
    </xf>
    <xf numFmtId="0" fontId="36" fillId="0" borderId="12" xfId="88" applyFont="1" applyBorder="1" applyAlignment="1">
      <alignment horizontal="center" vertical="center" wrapText="1"/>
    </xf>
    <xf numFmtId="0" fontId="36" fillId="0" borderId="9" xfId="88" applyFont="1" applyBorder="1" applyAlignment="1">
      <alignment horizontal="center" vertical="center" wrapText="1"/>
    </xf>
    <xf numFmtId="0" fontId="38" fillId="0" borderId="0" xfId="4" applyFont="1" applyFill="1" applyAlignment="1" applyProtection="1">
      <alignment vertical="center"/>
    </xf>
    <xf numFmtId="0" fontId="41" fillId="0" borderId="0" xfId="88" applyFont="1" applyAlignment="1">
      <alignment horizontal="right" vertical="center"/>
    </xf>
    <xf numFmtId="0" fontId="39" fillId="0" borderId="0" xfId="86" applyFont="1" applyAlignment="1">
      <alignment horizontal="center" vertical="center"/>
    </xf>
    <xf numFmtId="0" fontId="40" fillId="24" borderId="26" xfId="87" applyFont="1" applyFill="1" applyBorder="1" applyAlignment="1">
      <alignment horizontal="center" vertical="center" wrapText="1"/>
    </xf>
    <xf numFmtId="0" fontId="40" fillId="24" borderId="29" xfId="87" applyFont="1" applyFill="1" applyBorder="1" applyAlignment="1">
      <alignment horizontal="center" vertical="center" wrapText="1"/>
    </xf>
    <xf numFmtId="0" fontId="42" fillId="24" borderId="5" xfId="87" applyFont="1" applyFill="1" applyBorder="1" applyAlignment="1">
      <alignment horizontal="center" vertical="center" wrapText="1"/>
    </xf>
    <xf numFmtId="0" fontId="42" fillId="24" borderId="1" xfId="87" applyFont="1" applyFill="1" applyBorder="1" applyAlignment="1">
      <alignment horizontal="center" vertical="center" wrapText="1"/>
    </xf>
    <xf numFmtId="0" fontId="42" fillId="24" borderId="6" xfId="87" applyFont="1" applyFill="1" applyBorder="1" applyAlignment="1">
      <alignment horizontal="center" vertical="center" wrapText="1"/>
    </xf>
    <xf numFmtId="0" fontId="4" fillId="24" borderId="10" xfId="71" applyFill="1" applyBorder="1" applyAlignment="1">
      <alignment horizontal="center" vertical="center" wrapText="1"/>
    </xf>
    <xf numFmtId="0" fontId="40" fillId="24" borderId="5" xfId="87" applyFont="1" applyFill="1" applyBorder="1" applyAlignment="1">
      <alignment horizontal="center" vertical="center" wrapText="1"/>
    </xf>
    <xf numFmtId="0" fontId="40" fillId="24" borderId="1" xfId="87" applyFont="1" applyFill="1" applyBorder="1" applyAlignment="1">
      <alignment horizontal="center" vertical="center" wrapText="1"/>
    </xf>
    <xf numFmtId="0" fontId="35" fillId="24" borderId="27" xfId="87" applyFont="1" applyFill="1" applyBorder="1" applyAlignment="1">
      <alignment horizontal="center" vertical="center" wrapText="1"/>
    </xf>
    <xf numFmtId="0" fontId="4" fillId="24" borderId="28" xfId="71" applyFill="1" applyBorder="1" applyAlignment="1">
      <alignment horizontal="center" vertical="center" wrapText="1"/>
    </xf>
    <xf numFmtId="0" fontId="43" fillId="24" borderId="6" xfId="87" applyFont="1" applyFill="1" applyBorder="1" applyAlignment="1">
      <alignment horizontal="center" vertical="center" wrapText="1"/>
    </xf>
  </cellXfs>
  <cellStyles count="90">
    <cellStyle name="20% - 1. jelölőszín 2" xfId="9" xr:uid="{00000000-0005-0000-0000-000000000000}"/>
    <cellStyle name="20% - 2. jelölőszín 2" xfId="10" xr:uid="{00000000-0005-0000-0000-000001000000}"/>
    <cellStyle name="20% - 3. jelölőszín 2" xfId="11" xr:uid="{00000000-0005-0000-0000-000002000000}"/>
    <cellStyle name="20% - 4. jelölőszín 2" xfId="12" xr:uid="{00000000-0005-0000-0000-000003000000}"/>
    <cellStyle name="20% - 5. jelölőszín 2" xfId="13" xr:uid="{00000000-0005-0000-0000-000004000000}"/>
    <cellStyle name="20% - 6. jelölőszín 2" xfId="14" xr:uid="{00000000-0005-0000-0000-000005000000}"/>
    <cellStyle name="40% - 1. jelölőszín 2" xfId="15" xr:uid="{00000000-0005-0000-0000-000006000000}"/>
    <cellStyle name="40% - 2. jelölőszín 2" xfId="16" xr:uid="{00000000-0005-0000-0000-000007000000}"/>
    <cellStyle name="40% - 3. jelölőszín 2" xfId="17" xr:uid="{00000000-0005-0000-0000-000008000000}"/>
    <cellStyle name="40% - 4. jelölőszín 2" xfId="18" xr:uid="{00000000-0005-0000-0000-000009000000}"/>
    <cellStyle name="40% - 5. jelölőszín 2" xfId="19" xr:uid="{00000000-0005-0000-0000-00000A000000}"/>
    <cellStyle name="40% - 6. jelölőszín 2" xfId="20" xr:uid="{00000000-0005-0000-0000-00000B000000}"/>
    <cellStyle name="60% - 1. jelölőszín 2" xfId="21" xr:uid="{00000000-0005-0000-0000-00000C000000}"/>
    <cellStyle name="60% - 2. jelölőszín 2" xfId="22" xr:uid="{00000000-0005-0000-0000-00000D000000}"/>
    <cellStyle name="60% - 3. jelölőszín 2" xfId="23" xr:uid="{00000000-0005-0000-0000-00000E000000}"/>
    <cellStyle name="60% - 4. jelölőszín 2" xfId="24" xr:uid="{00000000-0005-0000-0000-00000F000000}"/>
    <cellStyle name="60% - 5. jelölőszín 2" xfId="25" xr:uid="{00000000-0005-0000-0000-000010000000}"/>
    <cellStyle name="60% - 6. jelölőszín 2" xfId="26" xr:uid="{00000000-0005-0000-0000-000011000000}"/>
    <cellStyle name="Bevitel 2" xfId="27" xr:uid="{00000000-0005-0000-0000-000012000000}"/>
    <cellStyle name="Cím 2" xfId="28" xr:uid="{00000000-0005-0000-0000-000013000000}"/>
    <cellStyle name="Címsor 1 2" xfId="29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zres 2" xfId="34" xr:uid="{00000000-0005-0000-0000-000019000000}"/>
    <cellStyle name="Ezres 3" xfId="35" xr:uid="{00000000-0005-0000-0000-00001A000000}"/>
    <cellStyle name="Figyelmeztetés 2" xfId="36" xr:uid="{00000000-0005-0000-0000-00001B000000}"/>
    <cellStyle name="Hiperhivatkozás" xfId="37" xr:uid="{00000000-0005-0000-0000-00001C000000}"/>
    <cellStyle name="Hivatkozás" xfId="4" builtinId="8"/>
    <cellStyle name="Hivatkozás 2" xfId="38" xr:uid="{00000000-0005-0000-0000-00001E000000}"/>
    <cellStyle name="Hivatkozott cella 2" xfId="39" xr:uid="{00000000-0005-0000-0000-00001F000000}"/>
    <cellStyle name="Jegyzet 2" xfId="40" xr:uid="{00000000-0005-0000-0000-000020000000}"/>
    <cellStyle name="Jelölőszín (1) 2" xfId="41" xr:uid="{00000000-0005-0000-0000-000021000000}"/>
    <cellStyle name="Jelölőszín (2) 2" xfId="42" xr:uid="{00000000-0005-0000-0000-000022000000}"/>
    <cellStyle name="Jelölőszín (3) 2" xfId="43" xr:uid="{00000000-0005-0000-0000-000023000000}"/>
    <cellStyle name="Jelölőszín (4) 2" xfId="44" xr:uid="{00000000-0005-0000-0000-000024000000}"/>
    <cellStyle name="Jelölőszín (5) 2" xfId="45" xr:uid="{00000000-0005-0000-0000-000025000000}"/>
    <cellStyle name="Jelölőszín (6) 2" xfId="46" xr:uid="{00000000-0005-0000-0000-000026000000}"/>
    <cellStyle name="Jó 2" xfId="47" xr:uid="{00000000-0005-0000-0000-000027000000}"/>
    <cellStyle name="Kimenet 2" xfId="48" xr:uid="{00000000-0005-0000-0000-000028000000}"/>
    <cellStyle name="Magyarázó szöveg 2" xfId="49" xr:uid="{00000000-0005-0000-0000-000029000000}"/>
    <cellStyle name="Normál" xfId="0" builtinId="0"/>
    <cellStyle name="Normál 10" xfId="50" xr:uid="{00000000-0005-0000-0000-00002B000000}"/>
    <cellStyle name="Normál 11" xfId="7" xr:uid="{00000000-0005-0000-0000-00002C000000}"/>
    <cellStyle name="Normál 11 2" xfId="51" xr:uid="{00000000-0005-0000-0000-00002D000000}"/>
    <cellStyle name="Normál 11 3" xfId="8" xr:uid="{00000000-0005-0000-0000-00002E000000}"/>
    <cellStyle name="Normál 12" xfId="52" xr:uid="{00000000-0005-0000-0000-00002F000000}"/>
    <cellStyle name="Normál 2" xfId="1" xr:uid="{00000000-0005-0000-0000-000030000000}"/>
    <cellStyle name="Normál 2 2" xfId="6" xr:uid="{00000000-0005-0000-0000-000031000000}"/>
    <cellStyle name="Normál 2 2 2" xfId="53" xr:uid="{00000000-0005-0000-0000-000032000000}"/>
    <cellStyle name="Normál 2 2 3" xfId="89" xr:uid="{00000000-0005-0000-0000-000033000000}"/>
    <cellStyle name="Normál 2 3" xfId="54" xr:uid="{00000000-0005-0000-0000-000034000000}"/>
    <cellStyle name="Normál 2 4" xfId="55" xr:uid="{00000000-0005-0000-0000-000035000000}"/>
    <cellStyle name="Normál 2 5" xfId="56" xr:uid="{00000000-0005-0000-0000-000036000000}"/>
    <cellStyle name="Normál 2 6" xfId="57" xr:uid="{00000000-0005-0000-0000-000037000000}"/>
    <cellStyle name="Normál 2_Bevételek_2010_beszámoló jelentésből" xfId="58" xr:uid="{00000000-0005-0000-0000-000038000000}"/>
    <cellStyle name="Normál 3" xfId="3" xr:uid="{00000000-0005-0000-0000-000039000000}"/>
    <cellStyle name="Normál 3 2" xfId="59" xr:uid="{00000000-0005-0000-0000-00003A000000}"/>
    <cellStyle name="Normál 3 2 2" xfId="60" xr:uid="{00000000-0005-0000-0000-00003B000000}"/>
    <cellStyle name="Normál 3 2 2 2" xfId="61" xr:uid="{00000000-0005-0000-0000-00003C000000}"/>
    <cellStyle name="Normál 3 2 2 2 2" xfId="5" xr:uid="{00000000-0005-0000-0000-00003D000000}"/>
    <cellStyle name="Normál 3 2 2 2 2 2" xfId="62" xr:uid="{00000000-0005-0000-0000-00003E000000}"/>
    <cellStyle name="Normál 3 3" xfId="63" xr:uid="{00000000-0005-0000-0000-00003F000000}"/>
    <cellStyle name="Normál 3 3 2" xfId="64" xr:uid="{00000000-0005-0000-0000-000040000000}"/>
    <cellStyle name="Normál 3 3 2 2" xfId="65" xr:uid="{00000000-0005-0000-0000-000041000000}"/>
    <cellStyle name="Normál 4" xfId="66" xr:uid="{00000000-0005-0000-0000-000042000000}"/>
    <cellStyle name="Normál 4 2" xfId="67" xr:uid="{00000000-0005-0000-0000-000043000000}"/>
    <cellStyle name="Normál 5" xfId="68" xr:uid="{00000000-0005-0000-0000-000044000000}"/>
    <cellStyle name="Normál 6" xfId="69" xr:uid="{00000000-0005-0000-0000-000045000000}"/>
    <cellStyle name="Normál 7" xfId="70" xr:uid="{00000000-0005-0000-0000-000046000000}"/>
    <cellStyle name="Normál 7 2" xfId="71" xr:uid="{00000000-0005-0000-0000-000047000000}"/>
    <cellStyle name="Normál 8" xfId="72" xr:uid="{00000000-0005-0000-0000-000048000000}"/>
    <cellStyle name="Normál 8 2" xfId="73" xr:uid="{00000000-0005-0000-0000-000049000000}"/>
    <cellStyle name="Normál 9" xfId="2" xr:uid="{00000000-0005-0000-0000-00004A000000}"/>
    <cellStyle name="Normál_adat0503ADOUGYIfookoztartozas2005apr4" xfId="86" xr:uid="{00000000-0005-0000-0000-00004B000000}"/>
    <cellStyle name="Normál_ADAT9912" xfId="87" xr:uid="{00000000-0005-0000-0000-00004C000000}"/>
    <cellStyle name="Normál_JOGItablak_képletekkel2008junKATI" xfId="88" xr:uid="{00000000-0005-0000-0000-00004D000000}"/>
    <cellStyle name="Normal_KARSZJ3" xfId="74" xr:uid="{00000000-0005-0000-0000-00004E000000}"/>
    <cellStyle name="Normál_UJnevibeszhozTABLATERVEKbehajtasMATICSNEtol2005jun7" xfId="85" xr:uid="{00000000-0005-0000-0000-00004F000000}"/>
    <cellStyle name="Normál_UJnevibeszhozTABLATERVEKjogiBALAZSNEtol2005jun6" xfId="84" xr:uid="{00000000-0005-0000-0000-000050000000}"/>
    <cellStyle name="Összesen 2" xfId="75" xr:uid="{00000000-0005-0000-0000-000051000000}"/>
    <cellStyle name="Rossz 2" xfId="76" xr:uid="{00000000-0005-0000-0000-000052000000}"/>
    <cellStyle name="Semleges 2" xfId="77" xr:uid="{00000000-0005-0000-0000-000053000000}"/>
    <cellStyle name="Számítás 2" xfId="78" xr:uid="{00000000-0005-0000-0000-000054000000}"/>
    <cellStyle name="Százalék 2" xfId="79" xr:uid="{00000000-0005-0000-0000-000055000000}"/>
    <cellStyle name="Százalék 3" xfId="80" xr:uid="{00000000-0005-0000-0000-000056000000}"/>
    <cellStyle name="Százalék 4" xfId="81" xr:uid="{00000000-0005-0000-0000-000057000000}"/>
    <cellStyle name="Százalék 5" xfId="82" xr:uid="{00000000-0005-0000-0000-000058000000}"/>
    <cellStyle name="Százalék 6" xfId="83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P49"/>
  <sheetViews>
    <sheetView tabSelected="1" zoomScale="84" zoomScaleNormal="84" workbookViewId="0">
      <selection activeCell="B3" sqref="B3:N3"/>
    </sheetView>
  </sheetViews>
  <sheetFormatPr defaultColWidth="8" defaultRowHeight="13.8" x14ac:dyDescent="0.3"/>
  <cols>
    <col min="1" max="1" width="1.8984375" style="1" customWidth="1"/>
    <col min="2" max="2" width="32" style="1" bestFit="1" customWidth="1"/>
    <col min="3" max="3" width="12.59765625" style="1" customWidth="1"/>
    <col min="4" max="5" width="12.3984375" style="1" customWidth="1"/>
    <col min="6" max="6" width="13.19921875" style="1" customWidth="1"/>
    <col min="7" max="7" width="11.5" style="1" customWidth="1"/>
    <col min="8" max="8" width="11.09765625" style="1" customWidth="1"/>
    <col min="9" max="9" width="11.59765625" style="1" customWidth="1"/>
    <col min="10" max="11" width="10.3984375" style="1" customWidth="1"/>
    <col min="12" max="12" width="9.69921875" style="1" customWidth="1"/>
    <col min="13" max="13" width="11.69921875" style="1" customWidth="1"/>
    <col min="14" max="14" width="10.5" style="1" customWidth="1"/>
    <col min="15" max="16384" width="8" style="1"/>
  </cols>
  <sheetData>
    <row r="1" spans="2:15" x14ac:dyDescent="0.3">
      <c r="B1" s="67"/>
      <c r="C1" s="67"/>
    </row>
    <row r="2" spans="2:15" ht="15.6" x14ac:dyDescent="0.3">
      <c r="B2" s="2"/>
      <c r="C2" s="2"/>
      <c r="L2" s="68"/>
      <c r="M2" s="68"/>
      <c r="N2" s="68"/>
    </row>
    <row r="3" spans="2:15" s="3" customFormat="1" ht="15.75" customHeight="1" x14ac:dyDescent="0.3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2:15" s="3" customFormat="1" ht="15.75" customHeight="1" thickBot="1" x14ac:dyDescent="0.35"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1</v>
      </c>
    </row>
    <row r="5" spans="2:15" ht="21.75" customHeight="1" thickBot="1" x14ac:dyDescent="0.35">
      <c r="B5" s="70" t="s">
        <v>2</v>
      </c>
      <c r="C5" s="72" t="s">
        <v>3</v>
      </c>
      <c r="D5" s="74" t="s">
        <v>4</v>
      </c>
      <c r="E5" s="76" t="s">
        <v>5</v>
      </c>
      <c r="F5" s="78" t="s">
        <v>6</v>
      </c>
      <c r="G5" s="79"/>
      <c r="H5" s="79"/>
      <c r="I5" s="79"/>
      <c r="J5" s="79"/>
      <c r="K5" s="79"/>
      <c r="L5" s="79"/>
      <c r="M5" s="80" t="s">
        <v>7</v>
      </c>
      <c r="N5" s="62" t="s">
        <v>8</v>
      </c>
    </row>
    <row r="6" spans="2:15" ht="44.25" customHeight="1" x14ac:dyDescent="0.3">
      <c r="B6" s="71"/>
      <c r="C6" s="73"/>
      <c r="D6" s="75"/>
      <c r="E6" s="77"/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6" t="s">
        <v>14</v>
      </c>
      <c r="L6" s="7" t="s">
        <v>15</v>
      </c>
      <c r="M6" s="75"/>
      <c r="N6" s="63"/>
    </row>
    <row r="7" spans="2:15" ht="24" customHeight="1" x14ac:dyDescent="0.3">
      <c r="B7" s="64" t="s">
        <v>16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</row>
    <row r="8" spans="2:15" ht="15.15" customHeight="1" x14ac:dyDescent="0.3">
      <c r="B8" s="8" t="s">
        <v>17</v>
      </c>
      <c r="C8" s="9">
        <v>903</v>
      </c>
      <c r="D8" s="9">
        <v>2873</v>
      </c>
      <c r="E8" s="9">
        <f>SUM(C8:D8)</f>
        <v>3776</v>
      </c>
      <c r="F8" s="9">
        <v>2015</v>
      </c>
      <c r="G8" s="9">
        <v>450</v>
      </c>
      <c r="H8" s="9">
        <v>62</v>
      </c>
      <c r="I8" s="9">
        <v>627</v>
      </c>
      <c r="J8" s="9">
        <v>63</v>
      </c>
      <c r="K8" s="9">
        <v>0</v>
      </c>
      <c r="L8" s="9">
        <f>SUM(F8:K8)</f>
        <v>3217</v>
      </c>
      <c r="M8" s="9">
        <v>75</v>
      </c>
      <c r="N8" s="10">
        <f>L8+M8</f>
        <v>3292</v>
      </c>
      <c r="O8" s="11"/>
    </row>
    <row r="9" spans="2:15" s="20" customFormat="1" ht="15.15" customHeight="1" x14ac:dyDescent="0.3">
      <c r="B9" s="12" t="s">
        <v>18</v>
      </c>
      <c r="C9" s="13"/>
      <c r="D9" s="13"/>
      <c r="E9" s="14"/>
      <c r="F9" s="15">
        <f t="shared" ref="F9:K9" si="0">F8/$L8</f>
        <v>0.62635996269816596</v>
      </c>
      <c r="G9" s="15">
        <f t="shared" si="0"/>
        <v>0.13988187752564502</v>
      </c>
      <c r="H9" s="15">
        <f t="shared" si="0"/>
        <v>1.9272614236866645E-2</v>
      </c>
      <c r="I9" s="15">
        <f t="shared" si="0"/>
        <v>0.19490208268573206</v>
      </c>
      <c r="J9" s="15">
        <f t="shared" si="0"/>
        <v>1.9583462853590302E-2</v>
      </c>
      <c r="K9" s="15">
        <f t="shared" si="0"/>
        <v>0</v>
      </c>
      <c r="L9" s="16"/>
      <c r="M9" s="17"/>
      <c r="N9" s="18"/>
      <c r="O9" s="19"/>
    </row>
    <row r="10" spans="2:15" ht="15.15" customHeight="1" x14ac:dyDescent="0.3">
      <c r="B10" s="8" t="s">
        <v>19</v>
      </c>
      <c r="C10" s="9">
        <v>248</v>
      </c>
      <c r="D10" s="9">
        <v>2403</v>
      </c>
      <c r="E10" s="9">
        <f>SUM(C10:D10)</f>
        <v>2651</v>
      </c>
      <c r="F10" s="9">
        <v>1973</v>
      </c>
      <c r="G10" s="9">
        <v>155</v>
      </c>
      <c r="H10" s="9">
        <v>82</v>
      </c>
      <c r="I10" s="9">
        <v>45</v>
      </c>
      <c r="J10" s="9">
        <v>8</v>
      </c>
      <c r="K10" s="9">
        <v>0</v>
      </c>
      <c r="L10" s="9">
        <f>SUM(F10:K10)</f>
        <v>2263</v>
      </c>
      <c r="M10" s="9">
        <v>47</v>
      </c>
      <c r="N10" s="10">
        <f>L10+M10</f>
        <v>2310</v>
      </c>
      <c r="O10" s="11"/>
    </row>
    <row r="11" spans="2:15" s="20" customFormat="1" ht="15.15" customHeight="1" x14ac:dyDescent="0.3">
      <c r="B11" s="12" t="s">
        <v>18</v>
      </c>
      <c r="C11" s="13"/>
      <c r="D11" s="13"/>
      <c r="E11" s="14"/>
      <c r="F11" s="15">
        <f t="shared" ref="F11:K11" si="1">F10/$L10</f>
        <v>0.87185152452496684</v>
      </c>
      <c r="G11" s="15">
        <f t="shared" si="1"/>
        <v>6.8493150684931503E-2</v>
      </c>
      <c r="H11" s="15">
        <f t="shared" si="1"/>
        <v>3.6235086168802472E-2</v>
      </c>
      <c r="I11" s="15">
        <f t="shared" si="1"/>
        <v>1.9885108263367212E-2</v>
      </c>
      <c r="J11" s="15">
        <f t="shared" si="1"/>
        <v>3.5351303579319489E-3</v>
      </c>
      <c r="K11" s="15">
        <f t="shared" si="1"/>
        <v>0</v>
      </c>
      <c r="L11" s="16"/>
      <c r="M11" s="17"/>
      <c r="N11" s="18"/>
      <c r="O11" s="19"/>
    </row>
    <row r="12" spans="2:15" ht="15.15" customHeight="1" x14ac:dyDescent="0.3">
      <c r="B12" s="8" t="s">
        <v>20</v>
      </c>
      <c r="C12" s="9">
        <v>103</v>
      </c>
      <c r="D12" s="9">
        <v>833</v>
      </c>
      <c r="E12" s="9">
        <f>SUM(C12:D12)</f>
        <v>936</v>
      </c>
      <c r="F12" s="9">
        <v>781</v>
      </c>
      <c r="G12" s="9">
        <v>33</v>
      </c>
      <c r="H12" s="9">
        <v>3</v>
      </c>
      <c r="I12" s="9">
        <v>15</v>
      </c>
      <c r="J12" s="9">
        <v>0</v>
      </c>
      <c r="K12" s="9">
        <v>0</v>
      </c>
      <c r="L12" s="9">
        <f>SUM(F12:K12)</f>
        <v>832</v>
      </c>
      <c r="M12" s="9">
        <v>20</v>
      </c>
      <c r="N12" s="10">
        <f>L12+M12</f>
        <v>852</v>
      </c>
      <c r="O12" s="11"/>
    </row>
    <row r="13" spans="2:15" s="20" customFormat="1" ht="15.15" customHeight="1" x14ac:dyDescent="0.3">
      <c r="B13" s="12" t="s">
        <v>18</v>
      </c>
      <c r="C13" s="13"/>
      <c r="D13" s="13"/>
      <c r="E13" s="14"/>
      <c r="F13" s="15">
        <f t="shared" ref="F13:K13" si="2">F12/$L12</f>
        <v>0.93870192307692313</v>
      </c>
      <c r="G13" s="15">
        <f t="shared" si="2"/>
        <v>3.9663461538461536E-2</v>
      </c>
      <c r="H13" s="15">
        <f t="shared" si="2"/>
        <v>3.605769230769231E-3</v>
      </c>
      <c r="I13" s="15">
        <f t="shared" si="2"/>
        <v>1.8028846153846152E-2</v>
      </c>
      <c r="J13" s="15">
        <f t="shared" si="2"/>
        <v>0</v>
      </c>
      <c r="K13" s="15">
        <f t="shared" si="2"/>
        <v>0</v>
      </c>
      <c r="L13" s="16"/>
      <c r="M13" s="17"/>
      <c r="N13" s="18"/>
      <c r="O13" s="19"/>
    </row>
    <row r="14" spans="2:15" s="20" customFormat="1" ht="15.15" customHeight="1" x14ac:dyDescent="0.3">
      <c r="B14" s="8" t="s">
        <v>21</v>
      </c>
      <c r="C14" s="9">
        <v>26</v>
      </c>
      <c r="D14" s="9">
        <v>206</v>
      </c>
      <c r="E14" s="9">
        <f>SUM(C14:D14)</f>
        <v>232</v>
      </c>
      <c r="F14" s="9">
        <v>167</v>
      </c>
      <c r="G14" s="9">
        <v>7</v>
      </c>
      <c r="H14" s="9">
        <v>17</v>
      </c>
      <c r="I14" s="9">
        <v>9</v>
      </c>
      <c r="J14" s="9">
        <v>0</v>
      </c>
      <c r="K14" s="9">
        <v>0</v>
      </c>
      <c r="L14" s="9">
        <f>SUM(F14:K14)</f>
        <v>200</v>
      </c>
      <c r="M14" s="9">
        <v>6</v>
      </c>
      <c r="N14" s="10">
        <f>L14+M14</f>
        <v>206</v>
      </c>
      <c r="O14" s="19"/>
    </row>
    <row r="15" spans="2:15" s="20" customFormat="1" ht="15.15" customHeight="1" x14ac:dyDescent="0.3">
      <c r="B15" s="12" t="s">
        <v>18</v>
      </c>
      <c r="C15" s="13"/>
      <c r="D15" s="13"/>
      <c r="E15" s="14"/>
      <c r="F15" s="15">
        <f t="shared" ref="F15:K15" si="3">F14/$L14</f>
        <v>0.83499999999999996</v>
      </c>
      <c r="G15" s="15">
        <f t="shared" si="3"/>
        <v>3.5000000000000003E-2</v>
      </c>
      <c r="H15" s="15">
        <f t="shared" si="3"/>
        <v>8.5000000000000006E-2</v>
      </c>
      <c r="I15" s="15">
        <f t="shared" si="3"/>
        <v>4.4999999999999998E-2</v>
      </c>
      <c r="J15" s="15">
        <f t="shared" si="3"/>
        <v>0</v>
      </c>
      <c r="K15" s="15">
        <f t="shared" si="3"/>
        <v>0</v>
      </c>
      <c r="L15" s="16"/>
      <c r="M15" s="17"/>
      <c r="N15" s="18"/>
      <c r="O15" s="19"/>
    </row>
    <row r="16" spans="2:15" ht="15.15" customHeight="1" x14ac:dyDescent="0.3">
      <c r="B16" s="8" t="s">
        <v>22</v>
      </c>
      <c r="C16" s="9">
        <v>94</v>
      </c>
      <c r="D16" s="9">
        <v>760</v>
      </c>
      <c r="E16" s="9">
        <f>SUM(C16:D16)</f>
        <v>854</v>
      </c>
      <c r="F16" s="9">
        <v>666</v>
      </c>
      <c r="G16" s="9">
        <v>36</v>
      </c>
      <c r="H16" s="9">
        <v>39</v>
      </c>
      <c r="I16" s="9">
        <v>4</v>
      </c>
      <c r="J16" s="9">
        <v>0</v>
      </c>
      <c r="K16" s="9">
        <v>0</v>
      </c>
      <c r="L16" s="9">
        <f>SUM(F16:K16)</f>
        <v>745</v>
      </c>
      <c r="M16" s="9">
        <v>32</v>
      </c>
      <c r="N16" s="10">
        <f>L16+M16</f>
        <v>777</v>
      </c>
      <c r="O16" s="11"/>
    </row>
    <row r="17" spans="2:16" s="20" customFormat="1" ht="15.15" customHeight="1" x14ac:dyDescent="0.3">
      <c r="B17" s="12" t="s">
        <v>18</v>
      </c>
      <c r="C17" s="13"/>
      <c r="D17" s="13"/>
      <c r="E17" s="14"/>
      <c r="F17" s="15">
        <f t="shared" ref="F17:K17" si="4">F16/$L16</f>
        <v>0.89395973154362418</v>
      </c>
      <c r="G17" s="15">
        <f t="shared" si="4"/>
        <v>4.832214765100671E-2</v>
      </c>
      <c r="H17" s="15">
        <f t="shared" si="4"/>
        <v>5.2348993288590606E-2</v>
      </c>
      <c r="I17" s="15">
        <f t="shared" si="4"/>
        <v>5.3691275167785232E-3</v>
      </c>
      <c r="J17" s="15">
        <f t="shared" si="4"/>
        <v>0</v>
      </c>
      <c r="K17" s="15">
        <f t="shared" si="4"/>
        <v>0</v>
      </c>
      <c r="L17" s="16"/>
      <c r="M17" s="17"/>
      <c r="N17" s="18"/>
      <c r="O17" s="19"/>
    </row>
    <row r="18" spans="2:16" ht="15.15" customHeight="1" x14ac:dyDescent="0.3">
      <c r="B18" s="8" t="s">
        <v>23</v>
      </c>
      <c r="C18" s="9">
        <v>151</v>
      </c>
      <c r="D18" s="9">
        <v>1362</v>
      </c>
      <c r="E18" s="9">
        <f>SUM(C18:D18)</f>
        <v>1513</v>
      </c>
      <c r="F18" s="9">
        <v>1190</v>
      </c>
      <c r="G18" s="9">
        <v>51</v>
      </c>
      <c r="H18" s="9">
        <v>24</v>
      </c>
      <c r="I18" s="9">
        <v>40</v>
      </c>
      <c r="J18" s="9">
        <v>1</v>
      </c>
      <c r="K18" s="9">
        <v>0</v>
      </c>
      <c r="L18" s="9">
        <f>SUM(F18:K18)</f>
        <v>1306</v>
      </c>
      <c r="M18" s="9">
        <v>47</v>
      </c>
      <c r="N18" s="10">
        <f>L18+M18</f>
        <v>1353</v>
      </c>
      <c r="O18" s="11"/>
    </row>
    <row r="19" spans="2:16" s="20" customFormat="1" ht="15.15" customHeight="1" x14ac:dyDescent="0.3">
      <c r="B19" s="12" t="s">
        <v>18</v>
      </c>
      <c r="C19" s="13"/>
      <c r="D19" s="13"/>
      <c r="E19" s="14"/>
      <c r="F19" s="15">
        <f t="shared" ref="F19:K19" si="5">F18/$L18</f>
        <v>0.9111791730474732</v>
      </c>
      <c r="G19" s="15">
        <f t="shared" si="5"/>
        <v>3.9050535987748852E-2</v>
      </c>
      <c r="H19" s="15">
        <f t="shared" si="5"/>
        <v>1.8376722817764167E-2</v>
      </c>
      <c r="I19" s="15">
        <f t="shared" si="5"/>
        <v>3.0627871362940276E-2</v>
      </c>
      <c r="J19" s="15">
        <f t="shared" si="5"/>
        <v>7.6569678407350692E-4</v>
      </c>
      <c r="K19" s="15">
        <f t="shared" si="5"/>
        <v>0</v>
      </c>
      <c r="L19" s="16"/>
      <c r="M19" s="17"/>
      <c r="N19" s="18"/>
      <c r="O19" s="19"/>
    </row>
    <row r="20" spans="2:16" ht="15.15" customHeight="1" x14ac:dyDescent="0.3">
      <c r="B20" s="8" t="s">
        <v>24</v>
      </c>
      <c r="C20" s="9">
        <v>168</v>
      </c>
      <c r="D20" s="9">
        <v>793</v>
      </c>
      <c r="E20" s="9">
        <f>SUM(C20:D20)</f>
        <v>961</v>
      </c>
      <c r="F20" s="9">
        <v>614</v>
      </c>
      <c r="G20" s="9">
        <v>57</v>
      </c>
      <c r="H20" s="9">
        <v>66</v>
      </c>
      <c r="I20" s="9">
        <v>46</v>
      </c>
      <c r="J20" s="9">
        <v>3</v>
      </c>
      <c r="K20" s="9">
        <v>0</v>
      </c>
      <c r="L20" s="9">
        <f>SUM(F20:K20)</f>
        <v>786</v>
      </c>
      <c r="M20" s="9">
        <v>22</v>
      </c>
      <c r="N20" s="10">
        <f>L20+M20</f>
        <v>808</v>
      </c>
      <c r="O20" s="11"/>
    </row>
    <row r="21" spans="2:16" s="20" customFormat="1" ht="15.15" customHeight="1" x14ac:dyDescent="0.3">
      <c r="B21" s="12" t="s">
        <v>18</v>
      </c>
      <c r="C21" s="13"/>
      <c r="D21" s="13"/>
      <c r="E21" s="14"/>
      <c r="F21" s="15">
        <f t="shared" ref="F21:K21" si="6">F20/$L20</f>
        <v>0.78117048346055984</v>
      </c>
      <c r="G21" s="15">
        <f t="shared" si="6"/>
        <v>7.2519083969465645E-2</v>
      </c>
      <c r="H21" s="15">
        <f t="shared" si="6"/>
        <v>8.3969465648854963E-2</v>
      </c>
      <c r="I21" s="15">
        <f t="shared" si="6"/>
        <v>5.8524173027989825E-2</v>
      </c>
      <c r="J21" s="15">
        <f t="shared" si="6"/>
        <v>3.8167938931297708E-3</v>
      </c>
      <c r="K21" s="15">
        <f t="shared" si="6"/>
        <v>0</v>
      </c>
      <c r="L21" s="16"/>
      <c r="M21" s="17"/>
      <c r="N21" s="18"/>
      <c r="O21" s="19"/>
    </row>
    <row r="22" spans="2:16" s="4" customFormat="1" ht="15.15" customHeight="1" x14ac:dyDescent="0.3">
      <c r="B22" s="21" t="s">
        <v>25</v>
      </c>
      <c r="C22" s="22">
        <f>SUM(C8:C21)</f>
        <v>1693</v>
      </c>
      <c r="D22" s="23">
        <f>SUM(D8:D21)</f>
        <v>9230</v>
      </c>
      <c r="E22" s="23">
        <f>SUM(E8:E21)</f>
        <v>10923</v>
      </c>
      <c r="F22" s="22">
        <f>F8+F10+F12+F14+F16+F18+F20</f>
        <v>7406</v>
      </c>
      <c r="G22" s="22">
        <f t="shared" ref="G22:N22" si="7">G8+G10+G12+G14+G16+G18+G20</f>
        <v>789</v>
      </c>
      <c r="H22" s="22">
        <f t="shared" si="7"/>
        <v>293</v>
      </c>
      <c r="I22" s="22">
        <f t="shared" si="7"/>
        <v>786</v>
      </c>
      <c r="J22" s="22">
        <f t="shared" si="7"/>
        <v>75</v>
      </c>
      <c r="K22" s="22">
        <f>K8+K10+K12+K14+K16+K18+K20</f>
        <v>0</v>
      </c>
      <c r="L22" s="22">
        <f t="shared" si="7"/>
        <v>9349</v>
      </c>
      <c r="M22" s="22">
        <f t="shared" si="7"/>
        <v>249</v>
      </c>
      <c r="N22" s="24">
        <f t="shared" si="7"/>
        <v>9598</v>
      </c>
      <c r="O22" s="25"/>
    </row>
    <row r="23" spans="2:16" s="34" customFormat="1" ht="19.5" customHeight="1" x14ac:dyDescent="0.3">
      <c r="B23" s="26" t="s">
        <v>18</v>
      </c>
      <c r="C23" s="27"/>
      <c r="D23" s="27"/>
      <c r="E23" s="28"/>
      <c r="F23" s="29">
        <f t="shared" ref="F23:K23" si="8">F22/$L22</f>
        <v>0.79217028559204195</v>
      </c>
      <c r="G23" s="29">
        <f t="shared" si="8"/>
        <v>8.4394052839875916E-2</v>
      </c>
      <c r="H23" s="29">
        <f t="shared" si="8"/>
        <v>3.1340250294149108E-2</v>
      </c>
      <c r="I23" s="29">
        <f t="shared" si="8"/>
        <v>8.4073162905123539E-2</v>
      </c>
      <c r="J23" s="29">
        <f t="shared" si="8"/>
        <v>8.0222483688094978E-3</v>
      </c>
      <c r="K23" s="30">
        <f t="shared" si="8"/>
        <v>0</v>
      </c>
      <c r="L23" s="31"/>
      <c r="M23" s="32"/>
      <c r="N23" s="33"/>
    </row>
    <row r="24" spans="2:16" ht="16.5" customHeight="1" x14ac:dyDescent="0.3">
      <c r="B24" s="21" t="s">
        <v>26</v>
      </c>
      <c r="C24" s="22">
        <f>85+12</f>
        <v>97</v>
      </c>
      <c r="D24" s="22">
        <f>452+37</f>
        <v>489</v>
      </c>
      <c r="E24" s="22">
        <f>SUM(C24:D24)</f>
        <v>586</v>
      </c>
      <c r="F24" s="22">
        <f>318+13</f>
        <v>331</v>
      </c>
      <c r="G24" s="22">
        <f>34+5</f>
        <v>39</v>
      </c>
      <c r="H24" s="22">
        <f>15+11</f>
        <v>26</v>
      </c>
      <c r="I24" s="22">
        <f>84+15</f>
        <v>99</v>
      </c>
      <c r="J24" s="22">
        <v>0</v>
      </c>
      <c r="K24" s="22">
        <f>1+0</f>
        <v>1</v>
      </c>
      <c r="L24" s="22">
        <f>SUM(F24:K24)</f>
        <v>496</v>
      </c>
      <c r="M24" s="22">
        <f>10+2</f>
        <v>12</v>
      </c>
      <c r="N24" s="24">
        <f>SUM(L24:M24)</f>
        <v>508</v>
      </c>
    </row>
    <row r="25" spans="2:16" s="34" customFormat="1" ht="19.5" customHeight="1" x14ac:dyDescent="0.3">
      <c r="B25" s="35" t="s">
        <v>18</v>
      </c>
      <c r="C25" s="36"/>
      <c r="D25" s="37"/>
      <c r="E25" s="38"/>
      <c r="F25" s="29">
        <f t="shared" ref="F25:K25" si="9">F24/$L24</f>
        <v>0.66733870967741937</v>
      </c>
      <c r="G25" s="29">
        <f t="shared" si="9"/>
        <v>7.8629032258064516E-2</v>
      </c>
      <c r="H25" s="29">
        <f t="shared" si="9"/>
        <v>5.2419354838709679E-2</v>
      </c>
      <c r="I25" s="29">
        <f t="shared" si="9"/>
        <v>0.19959677419354838</v>
      </c>
      <c r="J25" s="29">
        <f t="shared" si="9"/>
        <v>0</v>
      </c>
      <c r="K25" s="30">
        <f t="shared" si="9"/>
        <v>2.0161290322580645E-3</v>
      </c>
      <c r="L25" s="39"/>
      <c r="M25" s="40"/>
      <c r="N25" s="41"/>
    </row>
    <row r="26" spans="2:16" s="34" customFormat="1" x14ac:dyDescent="0.3">
      <c r="B26" s="42" t="s">
        <v>27</v>
      </c>
      <c r="C26" s="43">
        <f t="shared" ref="C26:N26" si="10">SUM(C22+C24)</f>
        <v>1790</v>
      </c>
      <c r="D26" s="43">
        <f t="shared" si="10"/>
        <v>9719</v>
      </c>
      <c r="E26" s="43">
        <f t="shared" si="10"/>
        <v>11509</v>
      </c>
      <c r="F26" s="43">
        <f t="shared" si="10"/>
        <v>7737</v>
      </c>
      <c r="G26" s="43">
        <f t="shared" si="10"/>
        <v>828</v>
      </c>
      <c r="H26" s="43">
        <f t="shared" si="10"/>
        <v>319</v>
      </c>
      <c r="I26" s="43">
        <f t="shared" si="10"/>
        <v>885</v>
      </c>
      <c r="J26" s="43">
        <f t="shared" si="10"/>
        <v>75</v>
      </c>
      <c r="K26" s="43">
        <f t="shared" si="10"/>
        <v>1</v>
      </c>
      <c r="L26" s="43">
        <f t="shared" si="10"/>
        <v>9845</v>
      </c>
      <c r="M26" s="43">
        <f t="shared" si="10"/>
        <v>261</v>
      </c>
      <c r="N26" s="44">
        <f t="shared" si="10"/>
        <v>10106</v>
      </c>
    </row>
    <row r="27" spans="2:16" s="34" customFormat="1" ht="19.5" customHeight="1" thickBot="1" x14ac:dyDescent="0.35">
      <c r="B27" s="45" t="s">
        <v>18</v>
      </c>
      <c r="C27" s="46"/>
      <c r="D27" s="47"/>
      <c r="E27" s="48"/>
      <c r="F27" s="49">
        <f t="shared" ref="F27:K27" si="11">F26/$L26</f>
        <v>0.78588115794819702</v>
      </c>
      <c r="G27" s="49">
        <f t="shared" si="11"/>
        <v>8.4103605891315394E-2</v>
      </c>
      <c r="H27" s="49">
        <f t="shared" si="11"/>
        <v>3.2402234636871509E-2</v>
      </c>
      <c r="I27" s="49">
        <f t="shared" si="11"/>
        <v>8.9893346876587094E-2</v>
      </c>
      <c r="J27" s="49">
        <f t="shared" si="11"/>
        <v>7.6180802437785678E-3</v>
      </c>
      <c r="K27" s="50">
        <f t="shared" si="11"/>
        <v>1.0157440325038091E-4</v>
      </c>
      <c r="L27" s="51"/>
      <c r="M27" s="52"/>
      <c r="N27" s="53"/>
    </row>
    <row r="28" spans="2:16" ht="15.15" customHeight="1" x14ac:dyDescent="0.3">
      <c r="P28" s="54"/>
    </row>
    <row r="29" spans="2:16" ht="15.15" customHeight="1" x14ac:dyDescent="0.3">
      <c r="B29" s="55" t="s">
        <v>28</v>
      </c>
      <c r="C29" s="56"/>
      <c r="D29" s="56"/>
      <c r="E29" s="56"/>
      <c r="F29" s="56"/>
      <c r="G29" s="56"/>
      <c r="H29" s="56"/>
      <c r="I29" s="57"/>
      <c r="J29" s="56"/>
      <c r="P29" s="54"/>
    </row>
    <row r="30" spans="2:16" ht="15.15" customHeight="1" x14ac:dyDescent="0.3">
      <c r="P30" s="54"/>
    </row>
    <row r="31" spans="2:16" ht="15.15" customHeight="1" x14ac:dyDescent="0.3">
      <c r="P31" s="54"/>
    </row>
    <row r="32" spans="2:16" ht="15.15" customHeight="1" x14ac:dyDescent="0.3">
      <c r="P32" s="54"/>
    </row>
    <row r="33" spans="16:16" ht="15.15" customHeight="1" x14ac:dyDescent="0.3">
      <c r="P33" s="54"/>
    </row>
    <row r="34" spans="16:16" ht="15.15" customHeight="1" x14ac:dyDescent="0.3">
      <c r="P34" s="54"/>
    </row>
    <row r="35" spans="16:16" ht="15.15" customHeight="1" x14ac:dyDescent="0.3">
      <c r="P35" s="54"/>
    </row>
    <row r="36" spans="16:16" ht="15.15" customHeight="1" x14ac:dyDescent="0.3">
      <c r="P36" s="54"/>
    </row>
    <row r="37" spans="16:16" ht="15.15" customHeight="1" x14ac:dyDescent="0.3">
      <c r="P37" s="54"/>
    </row>
    <row r="38" spans="16:16" ht="15.15" customHeight="1" x14ac:dyDescent="0.3"/>
    <row r="39" spans="16:16" ht="18.75" customHeight="1" x14ac:dyDescent="0.3"/>
    <row r="40" spans="16:16" ht="18.75" customHeight="1" x14ac:dyDescent="0.3"/>
    <row r="41" spans="16:16" ht="18.75" customHeight="1" x14ac:dyDescent="0.3"/>
    <row r="42" spans="16:16" ht="18.75" customHeight="1" x14ac:dyDescent="0.3"/>
    <row r="43" spans="16:16" ht="18.75" customHeight="1" x14ac:dyDescent="0.3"/>
    <row r="44" spans="16:16" ht="18.75" customHeight="1" x14ac:dyDescent="0.3"/>
    <row r="45" spans="16:16" ht="18.75" customHeight="1" x14ac:dyDescent="0.3"/>
    <row r="46" spans="16:16" ht="18.75" customHeight="1" x14ac:dyDescent="0.3"/>
    <row r="49" s="58" customFormat="1" ht="15.6" x14ac:dyDescent="0.3"/>
  </sheetData>
  <mergeCells count="11">
    <mergeCell ref="N5:N6"/>
    <mergeCell ref="B7:N7"/>
    <mergeCell ref="B1:C1"/>
    <mergeCell ref="L2:N2"/>
    <mergeCell ref="B3:N3"/>
    <mergeCell ref="B5:B6"/>
    <mergeCell ref="C5:C6"/>
    <mergeCell ref="D5:D6"/>
    <mergeCell ref="E5:E6"/>
    <mergeCell ref="F5:L5"/>
    <mergeCell ref="M5:M6"/>
  </mergeCells>
  <pageMargins left="0.7" right="0.7" top="0.75" bottom="0.75" header="0.3" footer="0.3"/>
  <pageSetup paperSize="9" scale="7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A8CC35-12C1-4E3D-BE9F-E315A7737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94034B-589B-4E48-BFA4-834DF86EA5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68751-B128-42E3-BEAB-50D5950BDF9A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18497ee4-1fd7-4c12-b5a1-0d381a2f4f25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H5_fellebb. jogorvoslat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2021-12-07T09:52:12Z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