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12"/>
  <workbookPr/>
  <mc:AlternateContent xmlns:mc="http://schemas.openxmlformats.org/markup-compatibility/2006">
    <mc:Choice Requires="x15">
      <x15ac:absPath xmlns:x15ac="http://schemas.microsoft.com/office/spreadsheetml/2010/11/ac" url="I:\f52_240001 Tervezési és Elemzési Főosztály\NAV Évkönyv\1_NAV évkönyv2018\Átadásra\HAT\"/>
    </mc:Choice>
  </mc:AlternateContent>
  <xr:revisionPtr revIDLastSave="0" documentId="8_{125DB4F9-C2D3-4F23-98FD-6D8F5E177417}" xr6:coauthVersionLast="47" xr6:coauthVersionMax="47" xr10:uidLastSave="{00000000-0000-0000-0000-000000000000}"/>
  <bookViews>
    <workbookView xWindow="0" yWindow="0" windowWidth="23040" windowHeight="8730" xr2:uid="{00000000-000D-0000-FFFF-FFFF00000000}"/>
  </bookViews>
  <sheets>
    <sheet name="H6_fellebb. jogorvoslat" sheetId="14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Key1" localSheetId="0" hidden="1">'[1]42. sz. c (2002.) tan.'!#REF!</definedName>
    <definedName name="_Key1" hidden="1">'[2]42. sz. c (2002.) tan.'!#REF!</definedName>
    <definedName name="_Order1" hidden="1">0</definedName>
    <definedName name="_Sort" localSheetId="0" hidden="1">'[1]42. sz. c (2002.) tan.'!#REF!</definedName>
    <definedName name="_Sort" hidden="1">'[2]42. sz. c (2002.) tan.'!#REF!</definedName>
    <definedName name="akttart" localSheetId="0">#REF!</definedName>
    <definedName name="akttart">#REF!</definedName>
    <definedName name="akttart2">#REF!</definedName>
    <definedName name="aláírók" localSheetId="0">#REF!</definedName>
    <definedName name="aláírók">#REF!</definedName>
    <definedName name="Bács" localSheetId="0">[3]Ritának1!$BC$1:$BO$110</definedName>
    <definedName name="Bács">[4]Ritának1!$BC$1:$BO$110</definedName>
    <definedName name="Baranya" localSheetId="0">[3]Ritának1!$AP$1:$BB$110</definedName>
    <definedName name="Baranya">[4]Ritának1!$AP$1:$BB$110</definedName>
    <definedName name="Békés" localSheetId="0">[3]Ritának1!$BP$1:$CB$110</definedName>
    <definedName name="Békés">[4]Ritának1!$BP$1:$CB$110</definedName>
    <definedName name="Borsod" localSheetId="0">[3]Ritának1!$CC$1:$CO$110</definedName>
    <definedName name="Borsod">[4]Ritának1!$CC$1:$CO$110</definedName>
    <definedName name="CC" hidden="1">'[2]42. sz. c (2002.) tan.'!#REF!</definedName>
    <definedName name="ccccc">'[5]V.002-22-30'!$B$2:$B$2</definedName>
    <definedName name="Csongrád" localSheetId="0">[3]Ritának1!$CP$1:$DB$110</definedName>
    <definedName name="Csongrád">[4]Ritának1!$CP$1:$DB$110</definedName>
    <definedName name="DélBp" localSheetId="0">#REF!</definedName>
    <definedName name="DélBp">#REF!</definedName>
    <definedName name="egy" localSheetId="0" hidden="1">'[6]Munka 1'!#REF!</definedName>
    <definedName name="egy" hidden="1">'[7]Munka 1'!#REF!</definedName>
    <definedName name="ÉszakBp" localSheetId="0">#REF!</definedName>
    <definedName name="ÉszakBp">#REF!</definedName>
    <definedName name="excel">[8]Ritának1!$EP$1:$FB$110</definedName>
    <definedName name="Fejér" localSheetId="0">[3]Ritának1!$DC$1:$DO$110</definedName>
    <definedName name="Fejér">[4]Ritának1!$DC$1:$DO$110</definedName>
    <definedName name="Fi" localSheetId="0">'[9]ellenőrzési kapacitás'!#REF!</definedName>
    <definedName name="Fi">#REF!</definedName>
    <definedName name="fu">'[10]V.011-00-50'!$A$3</definedName>
    <definedName name="FVFbeszamolo4mell" hidden="1">'[11]42. sz. c (2002.) tan.'!#REF!</definedName>
    <definedName name="gh" localSheetId="0">[12]Ritának!#REF!</definedName>
    <definedName name="gh">[13]Ritának!#REF!</definedName>
    <definedName name="GRAFezt" localSheetId="0">'[9]ellenőrzési kapacitás'!#REF!</definedName>
    <definedName name="GRAFezt">'[14]ellenőrzési kapacitás'!#REF!</definedName>
    <definedName name="grafGyurcsanyhoz" localSheetId="0">'[9]ellenőrzési kapacitás'!#REF!</definedName>
    <definedName name="grafGyurcsanyhoz">'[14]ellenőrzési kapacitás'!#REF!</definedName>
    <definedName name="Győr" localSheetId="0">[3]Ritának1!$DP$1:$EB$110</definedName>
    <definedName name="Győr">[4]Ritának1!$DP$1:$EB$110</definedName>
    <definedName name="Hajdú" localSheetId="0">[3]Ritának1!$EC$1:$EO$110</definedName>
    <definedName name="Hajdú">[4]Ritának1!$EC$1:$EO$110</definedName>
    <definedName name="Heves" localSheetId="0">[3]Ritának1!$EP$1:$FB$110</definedName>
    <definedName name="Heves">[4]Ritának1!$EP$1:$FB$110</definedName>
    <definedName name="Hivatal" localSheetId="0">[3]Ritának1!$C$1:$O$110</definedName>
    <definedName name="Hivatal">[4]Ritának1!$C$1:$O$110</definedName>
    <definedName name="igadat" localSheetId="0">#REF!</definedName>
    <definedName name="igadat">#REF!</definedName>
    <definedName name="jkkoé">#REF!</definedName>
    <definedName name="KAIG" localSheetId="0">[3]Ritának2!$CC$1:$CO$110</definedName>
    <definedName name="KAIG">[4]Ritának2!$CC$1:$CO$110</definedName>
    <definedName name="KeletBp" localSheetId="0">#REF!</definedName>
    <definedName name="KeletBp">#REF!</definedName>
    <definedName name="kiug" localSheetId="0" hidden="1">[15]összesen!#REF!</definedName>
    <definedName name="kiug" hidden="1">[15]összesen!#REF!</definedName>
    <definedName name="Komárom" localSheetId="0">[3]Ritának1!$FC$1:$FO$110</definedName>
    <definedName name="Komárom">[4]Ritának1!$FC$1:$FO$110</definedName>
    <definedName name="lk" hidden="1">'[2]42. sz. c (2002.) tan.'!#REF!</definedName>
    <definedName name="LL">#REF!</definedName>
    <definedName name="MM">#REF!</definedName>
    <definedName name="netto" localSheetId="0" hidden="1">'[6]Munka 1'!#REF!</definedName>
    <definedName name="netto" hidden="1">'[7]Munka 1'!#REF!</definedName>
    <definedName name="Nógrád" localSheetId="0">[3]Ritának1!$FP$1:$GB$110</definedName>
    <definedName name="Nógrád">[4]Ritának1!$FP$1:$GB$110</definedName>
    <definedName name="Oktatás" localSheetId="0">[3]Ritának1!$AC$1:$AO$110</definedName>
    <definedName name="Oktatás">[4]Ritának1!$AC$1:$AO$110</definedName>
    <definedName name="OLL">#REF!</definedName>
    <definedName name="OPO">[16]Ritának2!$P$1:$AB$110</definedName>
    <definedName name="összes">#REF!</definedName>
    <definedName name="Pest" localSheetId="0">[12]Ritának!#REF!</definedName>
    <definedName name="Pest">[13]Ritának!#REF!</definedName>
    <definedName name="ppest" localSheetId="0">[12]Ritának!#REF!</definedName>
    <definedName name="ppest">[13]Ritának!#REF!</definedName>
    <definedName name="Somogy" localSheetId="0">[12]Ritának!#REF!</definedName>
    <definedName name="Somogy">[13]Ritának!#REF!</definedName>
    <definedName name="sorok_azonÖsszes_ell_legm_szint" localSheetId="0">#REF!</definedName>
    <definedName name="sorok_azonÖsszes_ell_legm_szint">#REF!</definedName>
    <definedName name="Szabolcs" localSheetId="0">[12]Ritának!#REF!</definedName>
    <definedName name="Szabolcs">[13]Ritának!#REF!</definedName>
    <definedName name="Szolnok" localSheetId="0">[12]Ritának!#REF!</definedName>
    <definedName name="Szolnok">[13]Ritának!#REF!</definedName>
    <definedName name="SZTADI" localSheetId="0">[3]Ritának1!$P$1:$AB$110</definedName>
    <definedName name="SZTADI">[4]Ritának1!$P$1:$AB$110</definedName>
    <definedName name="táblacím" localSheetId="0">#REF!</definedName>
    <definedName name="táblacím">#REF!</definedName>
    <definedName name="Tolna" localSheetId="0">[12]Ritának!#REF!</definedName>
    <definedName name="Tolna">[13]Ritának!#REF!</definedName>
    <definedName name="útvonalÖsszes_ell_legm_szint" localSheetId="0">#REF!</definedName>
    <definedName name="útvonalÖsszes_ell_legm_szint">#REF!</definedName>
    <definedName name="uu" localSheetId="0">#REF!</definedName>
    <definedName name="uu">#REF!</definedName>
    <definedName name="Vas" localSheetId="0">#REF!</definedName>
    <definedName name="Vas">#REF!</definedName>
    <definedName name="Veszprém" localSheetId="0">#REF!</definedName>
    <definedName name="Veszprém">#REF!</definedName>
    <definedName name="Zala" localSheetId="0">#REF!</definedName>
    <definedName name="Zala">#REF!</definedName>
    <definedName name="ZZ1_DélAiRégió" localSheetId="0">#REF!</definedName>
    <definedName name="ZZ1_DélAiRégió">#REF!</definedName>
    <definedName name="ZZ1_DélDiRégió" localSheetId="0">#REF!</definedName>
    <definedName name="ZZ1_DélDiRégió">#REF!</definedName>
    <definedName name="ZZ1_ÉszakAiRégió" localSheetId="0">#REF!</definedName>
    <definedName name="ZZ1_ÉszakAiRégió">#REF!</definedName>
    <definedName name="ZZ1_ÉszakMiRégió" localSheetId="0">#REF!</definedName>
    <definedName name="ZZ1_ÉszakMiRégió">#REF!</definedName>
    <definedName name="ZZ1_FővSzékhÖssz" localSheetId="0">#REF!</definedName>
    <definedName name="ZZ1_FővSzékhÖssz">#REF!</definedName>
    <definedName name="ZZ1_KözépDiRégió" localSheetId="0">#REF!</definedName>
    <definedName name="ZZ1_KözépDiRégió">#REF!</definedName>
    <definedName name="ZZ1_NyugatDiRégió" localSheetId="0">#REF!</definedName>
    <definedName name="ZZ1_NyugatDiRégió">#REF!</definedName>
    <definedName name="ZZ2_APEHÖssz" localSheetId="0">#REF!</definedName>
    <definedName name="ZZ2_APEHÖssz">#REF!</definedName>
    <definedName name="ZZ2_KözpSzervÖssz" localSheetId="0">#REF!</definedName>
    <definedName name="ZZ2_KözpSzervÖssz">#REF!</definedName>
    <definedName name="ZZ2_TerSzervÖssz" localSheetId="0">#REF!</definedName>
    <definedName name="ZZ2_TerSzervÖss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4" i="14" l="1"/>
  <c r="K24" i="14"/>
  <c r="J24" i="14"/>
  <c r="I24" i="14"/>
  <c r="H24" i="14"/>
  <c r="G24" i="14"/>
  <c r="F24" i="14"/>
  <c r="D24" i="14"/>
  <c r="C24" i="14"/>
  <c r="E24" i="14" s="1"/>
  <c r="M22" i="14"/>
  <c r="M26" i="14" s="1"/>
  <c r="K22" i="14"/>
  <c r="K26" i="14" s="1"/>
  <c r="J22" i="14"/>
  <c r="J26" i="14" s="1"/>
  <c r="I22" i="14"/>
  <c r="I26" i="14" s="1"/>
  <c r="H22" i="14"/>
  <c r="H26" i="14" s="1"/>
  <c r="G22" i="14"/>
  <c r="G26" i="14" s="1"/>
  <c r="F22" i="14"/>
  <c r="F26" i="14" s="1"/>
  <c r="D22" i="14"/>
  <c r="D26" i="14" s="1"/>
  <c r="C22" i="14"/>
  <c r="C26" i="14" s="1"/>
  <c r="L20" i="14"/>
  <c r="E20" i="14"/>
  <c r="L18" i="14"/>
  <c r="E18" i="14"/>
  <c r="L16" i="14"/>
  <c r="E16" i="14"/>
  <c r="L14" i="14"/>
  <c r="E14" i="14"/>
  <c r="L12" i="14"/>
  <c r="E12" i="14"/>
  <c r="L10" i="14"/>
  <c r="E10" i="14"/>
  <c r="L8" i="14"/>
  <c r="E8" i="14"/>
  <c r="E22" i="14" s="1"/>
  <c r="E26" i="14" s="1"/>
  <c r="I9" i="14" l="1"/>
  <c r="J9" i="14"/>
  <c r="F9" i="14"/>
  <c r="I11" i="14"/>
  <c r="J11" i="14"/>
  <c r="F11" i="14"/>
  <c r="I13" i="14"/>
  <c r="J13" i="14"/>
  <c r="F13" i="14"/>
  <c r="I15" i="14"/>
  <c r="J15" i="14"/>
  <c r="F15" i="14"/>
  <c r="I17" i="14"/>
  <c r="J17" i="14"/>
  <c r="F17" i="14"/>
  <c r="I19" i="14"/>
  <c r="J19" i="14"/>
  <c r="F19" i="14"/>
  <c r="I21" i="14"/>
  <c r="J21" i="14"/>
  <c r="F21" i="14"/>
  <c r="G9" i="14"/>
  <c r="G11" i="14"/>
  <c r="G13" i="14"/>
  <c r="G15" i="14"/>
  <c r="G17" i="14"/>
  <c r="G19" i="14"/>
  <c r="G21" i="14"/>
  <c r="H9" i="14"/>
  <c r="H11" i="14"/>
  <c r="H13" i="14"/>
  <c r="H15" i="14"/>
  <c r="H17" i="14"/>
  <c r="H19" i="14"/>
  <c r="H21" i="14"/>
  <c r="L22" i="14"/>
  <c r="N8" i="14"/>
  <c r="N10" i="14"/>
  <c r="N12" i="14"/>
  <c r="N14" i="14"/>
  <c r="N16" i="14"/>
  <c r="N18" i="14"/>
  <c r="N20" i="14"/>
  <c r="L24" i="14"/>
  <c r="G25" i="14" s="1"/>
  <c r="H23" i="14" l="1"/>
  <c r="F23" i="14"/>
  <c r="N22" i="14"/>
  <c r="J25" i="14"/>
  <c r="F25" i="14"/>
  <c r="N24" i="14"/>
  <c r="H25" i="14"/>
  <c r="G23" i="14"/>
  <c r="L26" i="14"/>
  <c r="I23" i="14"/>
  <c r="J23" i="14"/>
  <c r="I25" i="14"/>
  <c r="I27" i="14" l="1"/>
  <c r="H27" i="14"/>
  <c r="F27" i="14"/>
  <c r="G27" i="14"/>
  <c r="J27" i="14"/>
  <c r="N26" i="14"/>
</calcChain>
</file>

<file path=xl/sharedStrings.xml><?xml version="1.0" encoding="utf-8"?>
<sst xmlns="http://schemas.openxmlformats.org/spreadsheetml/2006/main" count="37" uniqueCount="28">
  <si>
    <t>Fellebbviteli Igazgatóság jogorvoslati döntései 2018. évben</t>
  </si>
  <si>
    <t>Szakterület</t>
  </si>
  <si>
    <t xml:space="preserve"> Áthúzúdó ügyek</t>
  </si>
  <si>
    <t>Tárgyidőszakban indított ügyek</t>
  </si>
  <si>
    <t xml:space="preserve">Elintézendő ügyek összesen
 </t>
  </si>
  <si>
    <t>Érdemi jogorvoslati döntések</t>
  </si>
  <si>
    <t xml:space="preserve">kérelem visszaut., elj. megszün. </t>
  </si>
  <si>
    <t xml:space="preserve">Elintézett ügyek összesen </t>
  </si>
  <si>
    <t>helybenhagyás/ intézkedés mellőzése</t>
  </si>
  <si>
    <t>megvál-toztatás</t>
  </si>
  <si>
    <t>megsemmi-        sítés</t>
  </si>
  <si>
    <t>megsemm.,    új eljárás, eljár.ra ut.</t>
  </si>
  <si>
    <t>részjogerő</t>
  </si>
  <si>
    <t>intézkedésre kötelezés</t>
  </si>
  <si>
    <t>Mind-összesen</t>
  </si>
  <si>
    <t>2018. év</t>
  </si>
  <si>
    <t>1./ Ellenőrzési</t>
  </si>
  <si>
    <t xml:space="preserve">Megoszlás </t>
  </si>
  <si>
    <t>2./ Adóügyi</t>
  </si>
  <si>
    <t>3./ Fizetési kedvezményi</t>
  </si>
  <si>
    <t xml:space="preserve">4./ Végrehajtási </t>
  </si>
  <si>
    <t xml:space="preserve">5./ Végrehajtási kifogás </t>
  </si>
  <si>
    <t xml:space="preserve">6./ Illetékügyi </t>
  </si>
  <si>
    <t xml:space="preserve">7./ Vám- és pénzügyőri </t>
  </si>
  <si>
    <t>Összes rendes jogorvoslat</t>
  </si>
  <si>
    <t xml:space="preserve">Rendkívüli jogorvoslatok </t>
  </si>
  <si>
    <t>Jogorvoslatok összesen</t>
  </si>
  <si>
    <r>
      <t xml:space="preserve"> A végrehajtási kifogás tárgyában hozott döntéseken felül </t>
    </r>
    <r>
      <rPr>
        <b/>
        <sz val="12"/>
        <rFont val="Times New Roman"/>
        <family val="1"/>
        <charset val="238"/>
      </rPr>
      <t>2018. évben</t>
    </r>
    <r>
      <rPr>
        <sz val="12"/>
        <rFont val="Times New Roman"/>
        <family val="1"/>
        <charset val="238"/>
      </rPr>
      <t xml:space="preserve"> a másodfokú hatóság</t>
    </r>
    <r>
      <rPr>
        <b/>
        <sz val="12"/>
        <rFont val="Times New Roman"/>
        <family val="1"/>
        <charset val="238"/>
      </rPr>
      <t xml:space="preserve"> 273 fellebbezéssel támadható elsőfokú végzést</t>
    </r>
    <r>
      <rPr>
        <sz val="12"/>
        <rFont val="Times New Roman"/>
        <family val="1"/>
        <charset val="238"/>
      </rPr>
      <t xml:space="preserve"> hozott.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</si>
</sst>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31">
    <font>
      <sz val="12"/>
      <color theme="1"/>
      <name val="Times New Roman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u/>
      <sz val="12"/>
      <color indexed="12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sz val="11"/>
      <name val="Arial"/>
      <family val="2"/>
      <charset val="238"/>
    </font>
    <font>
      <b/>
      <sz val="12"/>
      <name val="Times New Roman"/>
      <family val="1"/>
      <charset val="238"/>
    </font>
    <font>
      <b/>
      <sz val="12"/>
      <name val="Times New Roman CE"/>
      <charset val="238"/>
    </font>
    <font>
      <b/>
      <sz val="11"/>
      <name val="Times New Roman CE"/>
      <family val="1"/>
      <charset val="238"/>
    </font>
    <font>
      <sz val="12"/>
      <name val="Times New Roman"/>
      <family val="1"/>
      <charset val="238"/>
    </font>
    <font>
      <sz val="10"/>
      <name val="MS Sans Serif"/>
      <family val="2"/>
      <charset val="238"/>
    </font>
    <font>
      <sz val="11"/>
      <name val="Times New Roman CE"/>
      <family val="1"/>
      <charset val="238"/>
    </font>
    <font>
      <u/>
      <sz val="11"/>
      <color indexed="12"/>
      <name val="Times New Roman"/>
      <family val="1"/>
      <charset val="238"/>
    </font>
    <font>
      <b/>
      <sz val="14"/>
      <name val="Times New Roman CE"/>
      <family val="1"/>
      <charset val="238"/>
    </font>
    <font>
      <b/>
      <sz val="11"/>
      <name val="Times New Roman CE"/>
      <charset val="238"/>
    </font>
    <font>
      <i/>
      <u/>
      <sz val="12"/>
      <name val="Times New Roman CE"/>
      <family val="1"/>
      <charset val="238"/>
    </font>
    <font>
      <sz val="11"/>
      <name val="Times New Roman CE"/>
      <charset val="238"/>
    </font>
    <font>
      <sz val="11"/>
      <color indexed="8"/>
      <name val="Times New Roman CE"/>
      <charset val="238"/>
    </font>
    <font>
      <i/>
      <sz val="10"/>
      <color rgb="FF0070C0"/>
      <name val="Times New Roman CE"/>
      <family val="1"/>
      <charset val="238"/>
    </font>
    <font>
      <i/>
      <sz val="11"/>
      <color rgb="FF0070C0"/>
      <name val="Times New Roman CE"/>
      <family val="1"/>
      <charset val="238"/>
    </font>
    <font>
      <sz val="11"/>
      <color rgb="FF0070C0"/>
      <name val="Times New Roman CE"/>
      <family val="1"/>
      <charset val="238"/>
    </font>
    <font>
      <b/>
      <sz val="11"/>
      <color indexed="8"/>
      <name val="Times New Roman CE"/>
      <charset val="238"/>
    </font>
    <font>
      <b/>
      <i/>
      <sz val="10"/>
      <color rgb="FF0070C0"/>
      <name val="Times New Roman CE"/>
      <charset val="238"/>
    </font>
    <font>
      <b/>
      <i/>
      <sz val="11"/>
      <color rgb="FF0070C0"/>
      <name val="Times New Roman CE"/>
      <charset val="238"/>
    </font>
    <font>
      <b/>
      <sz val="11"/>
      <color rgb="FF0070C0"/>
      <name val="Times New Roman CE"/>
      <charset val="238"/>
    </font>
    <font>
      <b/>
      <i/>
      <sz val="10"/>
      <color rgb="FF0070C0"/>
      <name val="Times New Roman CE"/>
      <family val="1"/>
      <charset val="238"/>
    </font>
    <font>
      <b/>
      <i/>
      <sz val="11"/>
      <color rgb="FF0070C0"/>
      <name val="Times New Roman CE"/>
      <family val="1"/>
      <charset val="238"/>
    </font>
    <font>
      <sz val="11"/>
      <color rgb="FFFF0000"/>
      <name val="Times New Roman CE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2" fillId="0" borderId="0"/>
    <xf numFmtId="0" fontId="4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/>
    <xf numFmtId="0" fontId="8" fillId="0" borderId="0"/>
    <xf numFmtId="0" fontId="8" fillId="0" borderId="0"/>
    <xf numFmtId="0" fontId="13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7" fillId="0" borderId="0"/>
  </cellStyleXfs>
  <cellXfs count="70">
    <xf numFmtId="0" fontId="0" fillId="0" borderId="0" xfId="0"/>
    <xf numFmtId="0" fontId="14" fillId="0" borderId="0" xfId="12" applyFont="1" applyAlignment="1">
      <alignment vertical="center"/>
    </xf>
    <xf numFmtId="0" fontId="15" fillId="0" borderId="0" xfId="4" applyFont="1" applyFill="1" applyAlignment="1" applyProtection="1">
      <alignment vertical="center"/>
    </xf>
    <xf numFmtId="0" fontId="14" fillId="0" borderId="0" xfId="13" applyFont="1" applyAlignment="1">
      <alignment vertical="center"/>
    </xf>
    <xf numFmtId="0" fontId="17" fillId="0" borderId="0" xfId="12" applyFont="1" applyAlignment="1">
      <alignment vertical="center"/>
    </xf>
    <xf numFmtId="0" fontId="19" fillId="3" borderId="1" xfId="15" applyFont="1" applyFill="1" applyBorder="1" applyAlignment="1">
      <alignment horizontal="center" vertical="center" wrapText="1"/>
    </xf>
    <xf numFmtId="0" fontId="19" fillId="3" borderId="2" xfId="15" applyFont="1" applyFill="1" applyBorder="1" applyAlignment="1">
      <alignment horizontal="center" vertical="center" wrapText="1"/>
    </xf>
    <xf numFmtId="0" fontId="17" fillId="3" borderId="2" xfId="15" applyFont="1" applyFill="1" applyBorder="1" applyAlignment="1">
      <alignment horizontal="center" vertical="center" wrapText="1"/>
    </xf>
    <xf numFmtId="0" fontId="14" fillId="2" borderId="20" xfId="15" applyFont="1" applyFill="1" applyBorder="1" applyAlignment="1">
      <alignment horizontal="left" vertical="center" wrapText="1" indent="1"/>
    </xf>
    <xf numFmtId="3" fontId="20" fillId="2" borderId="9" xfId="6" applyNumberFormat="1" applyFont="1" applyFill="1" applyBorder="1" applyAlignment="1">
      <alignment horizontal="right" vertical="center" wrapText="1" indent="1"/>
    </xf>
    <xf numFmtId="3" fontId="20" fillId="2" borderId="13" xfId="6" applyNumberFormat="1" applyFont="1" applyFill="1" applyBorder="1" applyAlignment="1">
      <alignment horizontal="right" vertical="center" wrapText="1" indent="1"/>
    </xf>
    <xf numFmtId="0" fontId="14" fillId="0" borderId="0" xfId="12" applyFont="1" applyAlignment="1">
      <alignment horizontal="right" vertical="center" indent="1"/>
    </xf>
    <xf numFmtId="0" fontId="21" fillId="0" borderId="21" xfId="15" applyFont="1" applyBorder="1" applyAlignment="1">
      <alignment horizontal="right" vertical="center" wrapText="1"/>
    </xf>
    <xf numFmtId="165" fontId="22" fillId="0" borderId="8" xfId="15" applyNumberFormat="1" applyFont="1" applyBorder="1" applyAlignment="1">
      <alignment horizontal="left" vertical="center" wrapText="1"/>
    </xf>
    <xf numFmtId="0" fontId="23" fillId="0" borderId="10" xfId="15" applyFont="1" applyBorder="1" applyAlignment="1">
      <alignment horizontal="left" vertical="center" wrapText="1"/>
    </xf>
    <xf numFmtId="164" fontId="22" fillId="0" borderId="8" xfId="16" applyNumberFormat="1" applyFont="1" applyBorder="1" applyAlignment="1">
      <alignment horizontal="left" vertical="center" wrapText="1"/>
    </xf>
    <xf numFmtId="165" fontId="22" fillId="0" borderId="22" xfId="16" applyNumberFormat="1" applyFont="1" applyBorder="1" applyAlignment="1">
      <alignment horizontal="right" vertical="center" wrapText="1" indent="1"/>
    </xf>
    <xf numFmtId="165" fontId="23" fillId="0" borderId="8" xfId="16" applyNumberFormat="1" applyFont="1" applyBorder="1" applyAlignment="1">
      <alignment horizontal="right" vertical="center" wrapText="1" indent="1"/>
    </xf>
    <xf numFmtId="3" fontId="23" fillId="0" borderId="4" xfId="15" applyNumberFormat="1" applyFont="1" applyBorder="1" applyAlignment="1">
      <alignment horizontal="right" vertical="center" wrapText="1" indent="1"/>
    </xf>
    <xf numFmtId="0" fontId="23" fillId="0" borderId="0" xfId="12" applyFont="1" applyAlignment="1">
      <alignment horizontal="right" vertical="center" indent="1"/>
    </xf>
    <xf numFmtId="0" fontId="23" fillId="0" borderId="0" xfId="12" applyFont="1" applyAlignment="1">
      <alignment vertical="center"/>
    </xf>
    <xf numFmtId="0" fontId="11" fillId="3" borderId="21" xfId="15" applyFont="1" applyFill="1" applyBorder="1" applyAlignment="1">
      <alignment horizontal="left" vertical="center" wrapText="1"/>
    </xf>
    <xf numFmtId="3" fontId="24" fillId="3" borderId="8" xfId="15" applyNumberFormat="1" applyFont="1" applyFill="1" applyBorder="1" applyAlignment="1">
      <alignment horizontal="right" vertical="center" wrapText="1" indent="1"/>
    </xf>
    <xf numFmtId="3" fontId="24" fillId="3" borderId="22" xfId="15" applyNumberFormat="1" applyFont="1" applyFill="1" applyBorder="1" applyAlignment="1">
      <alignment horizontal="right" vertical="center" wrapText="1" indent="1"/>
    </xf>
    <xf numFmtId="3" fontId="24" fillId="3" borderId="4" xfId="15" applyNumberFormat="1" applyFont="1" applyFill="1" applyBorder="1" applyAlignment="1">
      <alignment horizontal="right" vertical="center" wrapText="1" indent="1"/>
    </xf>
    <xf numFmtId="0" fontId="17" fillId="0" borderId="0" xfId="12" applyFont="1" applyAlignment="1">
      <alignment horizontal="right" vertical="center" indent="1"/>
    </xf>
    <xf numFmtId="0" fontId="25" fillId="0" borderId="17" xfId="15" applyFont="1" applyBorder="1" applyAlignment="1">
      <alignment horizontal="right" vertical="center" wrapText="1"/>
    </xf>
    <xf numFmtId="165" fontId="26" fillId="0" borderId="1" xfId="15" applyNumberFormat="1" applyFont="1" applyBorder="1" applyAlignment="1">
      <alignment horizontal="left" vertical="center" wrapText="1"/>
    </xf>
    <xf numFmtId="0" fontId="27" fillId="0" borderId="2" xfId="15" applyFont="1" applyBorder="1" applyAlignment="1">
      <alignment horizontal="left" vertical="center" wrapText="1"/>
    </xf>
    <xf numFmtId="164" fontId="26" fillId="0" borderId="1" xfId="16" applyNumberFormat="1" applyFont="1" applyBorder="1" applyAlignment="1">
      <alignment horizontal="left" vertical="center" wrapText="1"/>
    </xf>
    <xf numFmtId="164" fontId="26" fillId="0" borderId="8" xfId="16" applyNumberFormat="1" applyFont="1" applyBorder="1" applyAlignment="1">
      <alignment horizontal="left" vertical="center" wrapText="1"/>
    </xf>
    <xf numFmtId="165" fontId="26" fillId="0" borderId="3" xfId="16" applyNumberFormat="1" applyFont="1" applyBorder="1" applyAlignment="1">
      <alignment horizontal="left" vertical="center" wrapText="1"/>
    </xf>
    <xf numFmtId="165" fontId="27" fillId="0" borderId="1" xfId="16" applyNumberFormat="1" applyFont="1" applyBorder="1" applyAlignment="1">
      <alignment vertical="center" wrapText="1"/>
    </xf>
    <xf numFmtId="3" fontId="27" fillId="0" borderId="7" xfId="15" applyNumberFormat="1" applyFont="1" applyBorder="1" applyAlignment="1">
      <alignment horizontal="right" vertical="center" wrapText="1"/>
    </xf>
    <xf numFmtId="0" fontId="27" fillId="0" borderId="0" xfId="12" applyFont="1" applyAlignment="1">
      <alignment vertical="center"/>
    </xf>
    <xf numFmtId="0" fontId="28" fillId="0" borderId="17" xfId="15" applyFont="1" applyBorder="1" applyAlignment="1">
      <alignment horizontal="right" vertical="center" wrapText="1"/>
    </xf>
    <xf numFmtId="165" fontId="29" fillId="0" borderId="1" xfId="15" applyNumberFormat="1" applyFont="1" applyBorder="1" applyAlignment="1">
      <alignment horizontal="left" vertical="center" wrapText="1"/>
    </xf>
    <xf numFmtId="165" fontId="22" fillId="0" borderId="1" xfId="15" applyNumberFormat="1" applyFont="1" applyBorder="1" applyAlignment="1">
      <alignment horizontal="left" vertical="center" wrapText="1"/>
    </xf>
    <xf numFmtId="0" fontId="29" fillId="0" borderId="2" xfId="15" applyFont="1" applyBorder="1" applyAlignment="1">
      <alignment horizontal="left" vertical="center" wrapText="1"/>
    </xf>
    <xf numFmtId="0" fontId="23" fillId="0" borderId="3" xfId="16" applyFont="1" applyBorder="1" applyAlignment="1">
      <alignment horizontal="right" vertical="center" wrapText="1" indent="1"/>
    </xf>
    <xf numFmtId="0" fontId="23" fillId="0" borderId="1" xfId="16" applyFont="1" applyBorder="1" applyAlignment="1">
      <alignment horizontal="right" vertical="center" wrapText="1" indent="1"/>
    </xf>
    <xf numFmtId="3" fontId="23" fillId="0" borderId="7" xfId="16" applyNumberFormat="1" applyFont="1" applyBorder="1" applyAlignment="1">
      <alignment horizontal="right" vertical="center" wrapText="1" indent="1"/>
    </xf>
    <xf numFmtId="0" fontId="11" fillId="4" borderId="21" xfId="15" applyFont="1" applyFill="1" applyBorder="1" applyAlignment="1">
      <alignment horizontal="left" vertical="center" wrapText="1"/>
    </xf>
    <xf numFmtId="3" fontId="24" fillId="4" borderId="8" xfId="15" applyNumberFormat="1" applyFont="1" applyFill="1" applyBorder="1" applyAlignment="1">
      <alignment horizontal="right" vertical="center" wrapText="1" indent="1"/>
    </xf>
    <xf numFmtId="3" fontId="24" fillId="4" borderId="4" xfId="15" applyNumberFormat="1" applyFont="1" applyFill="1" applyBorder="1" applyAlignment="1">
      <alignment horizontal="right" vertical="center" wrapText="1" indent="1"/>
    </xf>
    <xf numFmtId="165" fontId="14" fillId="0" borderId="0" xfId="12" applyNumberFormat="1" applyFont="1" applyAlignment="1">
      <alignment vertical="center"/>
    </xf>
    <xf numFmtId="0" fontId="12" fillId="0" borderId="0" xfId="6" applyFont="1"/>
    <xf numFmtId="0" fontId="30" fillId="0" borderId="0" xfId="12" applyFont="1" applyAlignment="1">
      <alignment vertical="center"/>
    </xf>
    <xf numFmtId="165" fontId="30" fillId="0" borderId="0" xfId="16" applyNumberFormat="1" applyFont="1" applyAlignment="1">
      <alignment horizontal="center" vertical="center" wrapText="1"/>
    </xf>
    <xf numFmtId="0" fontId="7" fillId="0" borderId="0" xfId="6"/>
    <xf numFmtId="0" fontId="17" fillId="3" borderId="6" xfId="15" applyFont="1" applyFill="1" applyBorder="1" applyAlignment="1">
      <alignment horizontal="center" vertical="center" wrapText="1"/>
    </xf>
    <xf numFmtId="0" fontId="17" fillId="3" borderId="7" xfId="15" applyFont="1" applyFill="1" applyBorder="1" applyAlignment="1">
      <alignment horizontal="center" vertical="center" wrapText="1"/>
    </xf>
    <xf numFmtId="0" fontId="11" fillId="0" borderId="17" xfId="16" applyFont="1" applyBorder="1" applyAlignment="1">
      <alignment horizontal="center" vertical="center" wrapText="1"/>
    </xf>
    <xf numFmtId="0" fontId="11" fillId="0" borderId="18" xfId="16" applyFont="1" applyBorder="1" applyAlignment="1">
      <alignment horizontal="center" vertical="center" wrapText="1"/>
    </xf>
    <xf numFmtId="0" fontId="11" fillId="0" borderId="19" xfId="16" applyFont="1" applyBorder="1" applyAlignment="1">
      <alignment horizontal="center" vertical="center" wrapText="1"/>
    </xf>
    <xf numFmtId="0" fontId="15" fillId="0" borderId="0" xfId="4" applyFont="1" applyFill="1" applyAlignment="1" applyProtection="1">
      <alignment vertical="center"/>
    </xf>
    <xf numFmtId="0" fontId="18" fillId="0" borderId="0" xfId="16" applyFont="1" applyAlignment="1">
      <alignment horizontal="right" vertical="center"/>
    </xf>
    <xf numFmtId="0" fontId="16" fillId="0" borderId="0" xfId="14" applyFont="1" applyAlignment="1">
      <alignment horizontal="center" vertical="center"/>
    </xf>
    <xf numFmtId="0" fontId="10" fillId="0" borderId="0" xfId="13" applyFont="1" applyAlignment="1">
      <alignment horizontal="center" vertical="center"/>
    </xf>
    <xf numFmtId="0" fontId="14" fillId="0" borderId="0" xfId="13" applyFont="1" applyAlignment="1">
      <alignment horizontal="center" vertical="center"/>
    </xf>
    <xf numFmtId="0" fontId="17" fillId="3" borderId="12" xfId="15" applyFont="1" applyFill="1" applyBorder="1" applyAlignment="1">
      <alignment horizontal="center" vertical="center" wrapText="1"/>
    </xf>
    <xf numFmtId="0" fontId="17" fillId="3" borderId="11" xfId="15" applyFont="1" applyFill="1" applyBorder="1" applyAlignment="1">
      <alignment horizontal="center" vertical="center" wrapText="1"/>
    </xf>
    <xf numFmtId="0" fontId="19" fillId="3" borderId="5" xfId="15" applyFont="1" applyFill="1" applyBorder="1" applyAlignment="1">
      <alignment horizontal="center" vertical="center" wrapText="1"/>
    </xf>
    <xf numFmtId="0" fontId="19" fillId="3" borderId="1" xfId="15" applyFont="1" applyFill="1" applyBorder="1" applyAlignment="1">
      <alignment horizontal="center" vertical="center" wrapText="1"/>
    </xf>
    <xf numFmtId="0" fontId="19" fillId="3" borderId="14" xfId="15" applyFont="1" applyFill="1" applyBorder="1" applyAlignment="1">
      <alignment horizontal="center" vertical="center" wrapText="1"/>
    </xf>
    <xf numFmtId="0" fontId="7" fillId="3" borderId="8" xfId="6" applyFill="1" applyBorder="1" applyAlignment="1">
      <alignment horizontal="center" vertical="center" wrapText="1"/>
    </xf>
    <xf numFmtId="0" fontId="17" fillId="3" borderId="5" xfId="15" applyFont="1" applyFill="1" applyBorder="1" applyAlignment="1">
      <alignment horizontal="center" vertical="center" wrapText="1"/>
    </xf>
    <xf numFmtId="0" fontId="17" fillId="3" borderId="1" xfId="15" applyFont="1" applyFill="1" applyBorder="1" applyAlignment="1">
      <alignment horizontal="center" vertical="center" wrapText="1"/>
    </xf>
    <xf numFmtId="0" fontId="10" fillId="3" borderId="15" xfId="15" applyFont="1" applyFill="1" applyBorder="1" applyAlignment="1">
      <alignment horizontal="center" vertical="center" wrapText="1"/>
    </xf>
    <xf numFmtId="0" fontId="7" fillId="3" borderId="16" xfId="6" applyFill="1" applyBorder="1" applyAlignment="1">
      <alignment horizontal="center" vertical="center" wrapText="1"/>
    </xf>
  </cellXfs>
  <cellStyles count="18">
    <cellStyle name="Hivatkozás" xfId="4" builtinId="8"/>
    <cellStyle name="Normál" xfId="0" builtinId="0"/>
    <cellStyle name="Normál 11" xfId="7" xr:uid="{00000000-0005-0000-0000-000002000000}"/>
    <cellStyle name="Normál 11 3" xfId="8" xr:uid="{00000000-0005-0000-0000-000003000000}"/>
    <cellStyle name="Normál 12" xfId="17" xr:uid="{00000000-0005-0000-0000-000004000000}"/>
    <cellStyle name="Normál 2" xfId="1" xr:uid="{00000000-0005-0000-0000-000005000000}"/>
    <cellStyle name="Normál 2 2" xfId="9" xr:uid="{00000000-0005-0000-0000-000006000000}"/>
    <cellStyle name="Normál 2 2 2" xfId="10" xr:uid="{00000000-0005-0000-0000-000007000000}"/>
    <cellStyle name="Normál 3" xfId="2" xr:uid="{00000000-0005-0000-0000-000008000000}"/>
    <cellStyle name="Normál 3 2 2 2 2" xfId="5" xr:uid="{00000000-0005-0000-0000-000009000000}"/>
    <cellStyle name="Normál 4" xfId="3" xr:uid="{00000000-0005-0000-0000-00000A000000}"/>
    <cellStyle name="Normál 9" xfId="6" xr:uid="{00000000-0005-0000-0000-00000B000000}"/>
    <cellStyle name="Normál_adat0503ADOUGYIfookoztartozas2005apr4" xfId="14" xr:uid="{00000000-0005-0000-0000-00000C000000}"/>
    <cellStyle name="Normál_ADAT9912" xfId="15" xr:uid="{00000000-0005-0000-0000-00000D000000}"/>
    <cellStyle name="Normál_JOGItablak_képletekkel2008junKATI" xfId="16" xr:uid="{00000000-0005-0000-0000-00000E000000}"/>
    <cellStyle name="Normál_UJnevibeszhozTABLATERVEKbehajtasMATICSNEtol2005jun7" xfId="13" xr:uid="{00000000-0005-0000-0000-00000F000000}"/>
    <cellStyle name="Normál_UJnevibeszhozTABLATERVEKjogiBALAZSNEtol2005jun6" xfId="12" xr:uid="{00000000-0005-0000-0000-000010000000}"/>
    <cellStyle name="Százalék 2" xfId="11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customXml" Target="../customXml/item3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customXml" Target="../customXml/item2.xml"/><Relationship Id="rId10" Type="http://schemas.openxmlformats.org/officeDocument/2006/relationships/externalLink" Target="externalLinks/externalLink9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u001436\LOCALS~1\Temp\C.Lotus.Notes.Data\EXCEL5\ASZatfogo2005ben\atadottKITOLTOTTtanusitvanyok27tol46ig2005nov17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Igazgatosag\Vegyes52\Virtablak\VIR011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DOCUME~1\u001031\LOCALS~1\Temp\C.Lotus.Notes.Data\DOCUME~1\u001436\LOCALS~1\Temp\C.Lotus.Notes.Data\EXCEL5\ASZatfogo2005ben\atadottKITOLTOTTtanusitvanyok27tol46ig2005nov1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unka\BESZAMOLO\2008\Fook\02nev\Humpol\BR-S08063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Munka\BESZAMOLO\2008\Fook\02nev\Humpol\BR-S08063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DOCUME~1\u000695\LOCALS~1\Temp\C.Lotus.Notes.Data\hatteranyagELNOKnek2005dec15iigertreKEPEI2005dec15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Xls\1999\ZARASOK\OKTOBER\BEF9910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Munka\xls\EXCEL5\2005\letszam2005\2005-eves\BRS-2005dec31x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DOCUME~1\u001436\LOCALS~1\Temp\C.Lotus.Notes.Data\EXCEL5\ASZatfogo2005ben\atadottKITOLTOTTtanusitvanyok27tol46ig2005nov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u001436\LOCALS~1\Temp\C.Lotus.Notes.Data\EXCEL5\2005\letszam2005\2005-eves\BRS-2005dec31xl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DOCUME~1\u001436\LOCALS~1\Temp\C.Lotus.Notes.Data\EXCEL5\2005\letszam2005\2005-eves\BRS-2005dec31xl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PEH\Kozpont\Vegyes52\Virtablak\VIR0022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Xls\1999\ZARASOK\Augusztus\Befolyt99980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Xls\1999\ZARASOK\Augusztus\Befolyt99980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zdfs01.intranet.nav.gov.hu\start2\DOCUME~1\u001031\LOCALS~1\Temp\C.Lotus.Notes.Data\DOCUME~1\u001436\LOCALS~1\Temp\C.Lotus.Notes.Data\EXCEL5\2005\letszam2005\2005-eves\BRS-2005dec31x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u000695\LOCALS~1\Temp\C.Lotus.Notes.Data\hatteranyagELNOKnek2005dec15iigertreKEPEI2005dec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7. a.tanusítvány 2000"/>
      <sheetName val="27. b.tanusítvány 2001"/>
      <sheetName val="27. c.tanusítvány 2002"/>
      <sheetName val="27. d.tanusítvány 2003"/>
      <sheetName val="27. e.tanusítvány 2004"/>
      <sheetName val="28. a.tanusítvány 2000"/>
      <sheetName val="28. b.tanusitvány 2001"/>
      <sheetName val="28. c.tanusítvány 2002"/>
      <sheetName val="28. d.tanusítvány 2003"/>
      <sheetName val="28. e.tanusítvány 2004"/>
      <sheetName val="29a.tan. 2000"/>
      <sheetName val="29b.tan. 2001"/>
      <sheetName val="29c.tan. 2002"/>
      <sheetName val="29d.tan. 2003"/>
      <sheetName val="29e.tan. 2004"/>
      <sheetName val="30a.tan 2000"/>
      <sheetName val="30b.tan. 2001"/>
      <sheetName val="30c.tan. 2002"/>
      <sheetName val="30d.tan. 2003"/>
      <sheetName val="30e.tan 2004"/>
      <sheetName val="31.tanusítvány 2000-2004"/>
      <sheetName val="32a.tan. 2000"/>
      <sheetName val="32b.tan. 2001"/>
      <sheetName val="32c.tan. 2002 kitöltött"/>
      <sheetName val="32d.tan. 2003kitöltött"/>
      <sheetName val="32e.tan. 2004 kitöltött"/>
      <sheetName val="33.tanbevÉShatralék2000-2004"/>
      <sheetName val="34.tanusítvány engedm.2001"/>
      <sheetName val="35.tanusítvány eng.2002-4"/>
      <sheetName val="36.tan. eng.áll.kez.bev.köv. "/>
      <sheetName val="37.tan. techn.megsz.2001-"/>
      <sheetName val="38.tanusítvány lemond.köv.2004"/>
      <sheetName val="39a.tan. inf.létszám.2000"/>
      <sheetName val="39b.tan inf.létsz.2001"/>
      <sheetName val="39c.tan. inf.létsz. 2002"/>
      <sheetName val="39d.tan. inf.létsz. 2003"/>
      <sheetName val="39. e tan. inf. létszámtól"/>
      <sheetName val="40. sz. tanúsítvány Pénzügy"/>
      <sheetName val="41.tanúsítvány inf eszköz év"/>
      <sheetName val="42. sz a (2000.) tan."/>
      <sheetName val="42. sz. b (2001.) tan."/>
      <sheetName val="42. sz. c (2002.) tan."/>
      <sheetName val="42. sz. d (2003.) tan."/>
      <sheetName val="42. sz. e (2004.) tan."/>
      <sheetName val="43. sz. t. 2000"/>
      <sheetName val="43. sz. t. 2001"/>
      <sheetName val="43. sz. t. 2002"/>
      <sheetName val="43. sz. t. 2003"/>
      <sheetName val="43. sz. t. 2004"/>
      <sheetName val="43. sz. t. 2005"/>
      <sheetName val="44. sz. tanúsítvány "/>
      <sheetName val="45. sz. (a-f) tanúsítvá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011-00-50"/>
      <sheetName val="V.011-00-51"/>
      <sheetName val="V.011-00-52"/>
      <sheetName val="V.011-00-53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7. a.tanusítvány 2000"/>
      <sheetName val="27. b.tanusítvány 2001"/>
      <sheetName val="27. c.tanusítvány 2002"/>
      <sheetName val="27. d.tanusítvány 2003"/>
      <sheetName val="27. e.tanusítvány 2004"/>
      <sheetName val="28. a.tanusítvány 2000"/>
      <sheetName val="28. b.tanusitvány 2001"/>
      <sheetName val="28. c.tanusítvány 2002"/>
      <sheetName val="28. d.tanusítvány 2003"/>
      <sheetName val="28. e.tanusítvány 2004"/>
      <sheetName val="29a.tan. 2000"/>
      <sheetName val="29b.tan. 2001"/>
      <sheetName val="29c.tan. 2002"/>
      <sheetName val="29d.tan. 2003"/>
      <sheetName val="29e.tan. 2004"/>
      <sheetName val="30a.tan 2000"/>
      <sheetName val="30b.tan. 2001"/>
      <sheetName val="30c.tan. 2002"/>
      <sheetName val="30d.tan. 2003"/>
      <sheetName val="30e.tan 2004"/>
      <sheetName val="31.tanusítvány 2000-2004"/>
      <sheetName val="32a.tan. 2000"/>
      <sheetName val="32b.tan. 2001"/>
      <sheetName val="32c.tan. 2002 kitöltött"/>
      <sheetName val="32d.tan. 2003kitöltött"/>
      <sheetName val="32e.tan. 2004 kitöltött"/>
      <sheetName val="33.tanbevÉShatralék2000-2004"/>
      <sheetName val="34.tanusítvány engedm.2001"/>
      <sheetName val="35.tanusítvány eng.2002-4"/>
      <sheetName val="36.tan. eng.áll.kez.bev.köv. "/>
      <sheetName val="37.tan. techn.megsz.2001-"/>
      <sheetName val="38.tanusítvány lemond.köv.2004"/>
      <sheetName val="39a.tan. inf.létszám.2000"/>
      <sheetName val="39b.tan inf.létsz.2001"/>
      <sheetName val="39c.tan. inf.létsz. 2002"/>
      <sheetName val="39d.tan. inf.létsz. 2003"/>
      <sheetName val="39. e tan. inf. létszámtól"/>
      <sheetName val="40. sz. tanúsítvány Pénzügy"/>
      <sheetName val="41.tanúsítvány inf eszköz év"/>
      <sheetName val="42. sz a (2000.) tan."/>
      <sheetName val="42. sz. b (2001.) tan."/>
      <sheetName val="42. sz. c (2002.) tan."/>
      <sheetName val="42. sz. d (2003.) tan."/>
      <sheetName val="42. sz. e (2004.) tan."/>
      <sheetName val="43. sz. t. 2000"/>
      <sheetName val="43. sz. t. 2001"/>
      <sheetName val="43. sz. t. 2002"/>
      <sheetName val="43. sz. t. 2003"/>
      <sheetName val="43. sz. t. 2004"/>
      <sheetName val="43. sz. t. 2005"/>
      <sheetName val="44. sz. tanúsítvány "/>
      <sheetName val="45. sz. (a-f) tanúsítvá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"/>
      <sheetName val="Szakter-eng-08-06-30"/>
      <sheetName val="Beszámolóhoz (1)"/>
      <sheetName val="Beszámolóhoz (2)"/>
      <sheetName val="TABL-ENG_LSZ_szakter (2)"/>
      <sheetName val="TABL-ENG_LSZ_szakter (3)"/>
      <sheetName val="TABL-DOLG_LSZ_szakter (2)"/>
      <sheetName val="TABL-DOLG_LSZ_szakter (3)"/>
      <sheetName val="TABL-DOLG_Revizor_szakter(2)"/>
      <sheetName val="TABL-Eng_Revizor_szakter(2)"/>
      <sheetName val="Engedélyezett-Igként"/>
      <sheetName val="Összesen (engedélyezett)"/>
      <sheetName val="Összesen (dolgozó)"/>
      <sheetName val="Tervezés-Elemzé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"/>
      <sheetName val="Szakter-eng-08-06-30"/>
      <sheetName val="Beszámolóhoz (1)"/>
      <sheetName val="Beszámolóhoz (2)"/>
      <sheetName val="TABL-ENG_LSZ_szakter (2)"/>
      <sheetName val="TABL-ENG_LSZ_szakter (3)"/>
      <sheetName val="TABL-DOLG_LSZ_szakter (2)"/>
      <sheetName val="TABL-DOLG_LSZ_szakter (3)"/>
      <sheetName val="TABL-DOLG_Revizor_szakter(2)"/>
      <sheetName val="TABL-Eng_Revizor_szakter(2)"/>
      <sheetName val="Engedélyezett-Igként"/>
      <sheetName val="Összesen (engedélyezett)"/>
      <sheetName val="Összesen (dolgozó)"/>
      <sheetName val="Tervezés-Elemzé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allások"/>
      <sheetName val="önadózáson kív.bev."/>
      <sheetName val="ellenőrzési kapacitás"/>
      <sheetName val="büntetőfelj.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iugrók"/>
      <sheetName val="összesen"/>
      <sheetName val="ellenőrzés idősora"/>
      <sheetName val="behajtás idősora"/>
      <sheetName val="átfedés"/>
      <sheetName val="Munka5"/>
      <sheetName val="Munka6"/>
      <sheetName val="Munka7"/>
      <sheetName val="Munka8"/>
      <sheetName val="Munka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1"/>
      <sheetName val="Ritának2"/>
      <sheetName val="Blokk-eng-05-12-31"/>
      <sheetName val="TABL-ENG_LSZ_blokkos"/>
      <sheetName val="TABL-DOLG_LSZ_blokkos"/>
      <sheetName val="TABL-DOLG_Revizor_blokkos képl"/>
      <sheetName val="Engedélyezett-Igként"/>
      <sheetName val="TABL-FLUKTUÁCIÓ_éves_érték"/>
      <sheetName val="Beszámolóho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7. a.tanusítvány 2000"/>
      <sheetName val="27. b.tanusítvány 2001"/>
      <sheetName val="27. c.tanusítvány 2002"/>
      <sheetName val="27. d.tanusítvány 2003"/>
      <sheetName val="27. e.tanusítvány 2004"/>
      <sheetName val="28. a.tanusítvány 2000"/>
      <sheetName val="28. b.tanusitvány 2001"/>
      <sheetName val="28. c.tanusítvány 2002"/>
      <sheetName val="28. d.tanusítvány 2003"/>
      <sheetName val="28. e.tanusítvány 2004"/>
      <sheetName val="29a.tan. 2000"/>
      <sheetName val="29b.tan. 2001"/>
      <sheetName val="29c.tan. 2002"/>
      <sheetName val="29d.tan. 2003"/>
      <sheetName val="29e.tan. 2004"/>
      <sheetName val="30a.tan 2000"/>
      <sheetName val="30b.tan. 2001"/>
      <sheetName val="30c.tan. 2002"/>
      <sheetName val="30d.tan. 2003"/>
      <sheetName val="30e.tan 2004"/>
      <sheetName val="31.tanusítvány 2000-2004"/>
      <sheetName val="32a.tan. 2000"/>
      <sheetName val="32b.tan. 2001"/>
      <sheetName val="32c.tan. 2002 kitöltött"/>
      <sheetName val="32d.tan. 2003kitöltött"/>
      <sheetName val="32e.tan. 2004 kitöltött"/>
      <sheetName val="33.tanbevÉShatralék2000-2004"/>
      <sheetName val="34.tanusítvány engedm.2001"/>
      <sheetName val="35.tanusítvány eng.2002-4"/>
      <sheetName val="36.tan. eng.áll.kez.bev.köv. "/>
      <sheetName val="37.tan. techn.megsz.2001-"/>
      <sheetName val="38.tanusítvány lemond.köv.2004"/>
      <sheetName val="39a.tan. inf.létszám.2000"/>
      <sheetName val="39b.tan inf.létsz.2001"/>
      <sheetName val="39c.tan. inf.létsz. 2002"/>
      <sheetName val="39d.tan. inf.létsz. 2003"/>
      <sheetName val="39. e tan. inf. létszámtól"/>
      <sheetName val="40. sz. tanúsítvány Pénzügy"/>
      <sheetName val="41.tanúsítvány inf eszköz év"/>
      <sheetName val="42. sz a (2000.) tan."/>
      <sheetName val="42. sz. b (2001.) tan."/>
      <sheetName val="42. sz. c (2002.) tan."/>
      <sheetName val="42. sz. d (2003.) tan."/>
      <sheetName val="42. sz. e (2004.) tan."/>
      <sheetName val="43. sz. t. 2000"/>
      <sheetName val="43. sz. t. 2001"/>
      <sheetName val="43. sz. t. 2002"/>
      <sheetName val="43. sz. t. 2003"/>
      <sheetName val="43. sz. t. 2004"/>
      <sheetName val="43. sz. t. 2005"/>
      <sheetName val="44. sz. tanúsítvány "/>
      <sheetName val="45. sz. (a-f) tanúsítvá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1"/>
      <sheetName val="Ritának2"/>
      <sheetName val="Blokk-eng-05-12-31"/>
      <sheetName val="TABL-ENG_LSZ_blokkos"/>
      <sheetName val="TABL-DOLG_LSZ_blokkos"/>
      <sheetName val="TABL-DOLG_Revizor_blokkos képl"/>
      <sheetName val="Engedélyezett-Igként"/>
      <sheetName val="TABL-FLUKTUÁCIÓ_éves_érték"/>
      <sheetName val="Beszámolóho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1"/>
      <sheetName val="Ritának2"/>
      <sheetName val="Blokk-eng-05-12-31"/>
      <sheetName val="TABL-ENG_LSZ_blokkos"/>
      <sheetName val="TABL-DOLG_LSZ_blokkos"/>
      <sheetName val="TABL-DOLG_Revizor_blokkos képl"/>
      <sheetName val="Engedélyezett-Igként"/>
      <sheetName val="TABL-FLUKTUÁCIÓ_éves_érték"/>
      <sheetName val="Beszámolóho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002-22-30"/>
      <sheetName val="V.002-22-36"/>
      <sheetName val="V.002-22-35"/>
      <sheetName val="V.002-22-4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 1"/>
      <sheetName val="Munka 2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 1"/>
      <sheetName val="Munka 2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Ritának1"/>
      <sheetName val="Ritának2"/>
      <sheetName val="Blokk-eng-05-12-31"/>
      <sheetName val="TABL-ENG_LSZ_blokkos"/>
      <sheetName val="TABL-DOLG_LSZ_blokkos"/>
      <sheetName val="TABL-DOLG_Revizor_blokkos képl"/>
      <sheetName val="Engedélyezett-Igként"/>
      <sheetName val="TABL-FLUKTUÁCIÓ_éves_érték"/>
      <sheetName val="Beszámolóho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allások"/>
      <sheetName val="önadózáson kív.bev."/>
      <sheetName val="ellenőrzési kapacitás"/>
      <sheetName val="büntetőfelj.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B1:P49"/>
  <sheetViews>
    <sheetView tabSelected="1" topLeftCell="B1" zoomScale="84" zoomScaleNormal="84" workbookViewId="0">
      <selection activeCell="B3" sqref="B3:N3"/>
    </sheetView>
  </sheetViews>
  <sheetFormatPr defaultColWidth="8" defaultRowHeight="15"/>
  <cols>
    <col min="1" max="1" width="1.875" style="1" customWidth="1"/>
    <col min="2" max="2" width="32" style="1" bestFit="1" customWidth="1"/>
    <col min="3" max="3" width="12.625" style="1" customWidth="1"/>
    <col min="4" max="4" width="14" style="1" customWidth="1"/>
    <col min="5" max="5" width="12.375" style="1" customWidth="1"/>
    <col min="6" max="6" width="13.25" style="1" customWidth="1"/>
    <col min="7" max="7" width="11.5" style="1" customWidth="1"/>
    <col min="8" max="8" width="11.125" style="1" customWidth="1"/>
    <col min="9" max="9" width="11.625" style="1" customWidth="1"/>
    <col min="10" max="11" width="10.375" style="1" customWidth="1"/>
    <col min="12" max="12" width="9.75" style="1" customWidth="1"/>
    <col min="13" max="13" width="11.75" style="1" customWidth="1"/>
    <col min="14" max="14" width="10.5" style="1" customWidth="1"/>
    <col min="15" max="16384" width="8" style="1"/>
  </cols>
  <sheetData>
    <row r="1" spans="2:15">
      <c r="B1" s="55"/>
      <c r="C1" s="55"/>
    </row>
    <row r="2" spans="2:15" ht="15.75">
      <c r="B2" s="2"/>
      <c r="C2" s="2"/>
      <c r="L2" s="56"/>
      <c r="M2" s="56"/>
      <c r="N2" s="56"/>
    </row>
    <row r="3" spans="2:15" s="3" customFormat="1" ht="15.75" customHeight="1">
      <c r="B3" s="57" t="s">
        <v>0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</row>
    <row r="4" spans="2:15" s="3" customFormat="1" ht="7.5" customHeight="1" thickBot="1">
      <c r="B4" s="58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</row>
    <row r="5" spans="2:15" ht="21.75" customHeight="1" thickBot="1">
      <c r="B5" s="60" t="s">
        <v>1</v>
      </c>
      <c r="C5" s="62" t="s">
        <v>2</v>
      </c>
      <c r="D5" s="64" t="s">
        <v>3</v>
      </c>
      <c r="E5" s="66" t="s">
        <v>4</v>
      </c>
      <c r="F5" s="68" t="s">
        <v>5</v>
      </c>
      <c r="G5" s="69"/>
      <c r="H5" s="69"/>
      <c r="I5" s="69"/>
      <c r="J5" s="69"/>
      <c r="K5" s="69"/>
      <c r="L5" s="69"/>
      <c r="M5" s="64" t="s">
        <v>6</v>
      </c>
      <c r="N5" s="50" t="s">
        <v>7</v>
      </c>
    </row>
    <row r="6" spans="2:15" ht="44.25" customHeight="1">
      <c r="B6" s="61"/>
      <c r="C6" s="63"/>
      <c r="D6" s="65"/>
      <c r="E6" s="67"/>
      <c r="F6" s="5" t="s">
        <v>8</v>
      </c>
      <c r="G6" s="5" t="s">
        <v>9</v>
      </c>
      <c r="H6" s="5" t="s">
        <v>10</v>
      </c>
      <c r="I6" s="5" t="s">
        <v>11</v>
      </c>
      <c r="J6" s="5" t="s">
        <v>12</v>
      </c>
      <c r="K6" s="6" t="s">
        <v>13</v>
      </c>
      <c r="L6" s="7" t="s">
        <v>14</v>
      </c>
      <c r="M6" s="65"/>
      <c r="N6" s="51"/>
    </row>
    <row r="7" spans="2:15" ht="24" customHeight="1">
      <c r="B7" s="52" t="s">
        <v>15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4"/>
    </row>
    <row r="8" spans="2:15" ht="15.2" customHeight="1">
      <c r="B8" s="8" t="s">
        <v>16</v>
      </c>
      <c r="C8" s="9">
        <v>465</v>
      </c>
      <c r="D8" s="9">
        <v>2267</v>
      </c>
      <c r="E8" s="9">
        <f>SUM(C8:D8)</f>
        <v>2732</v>
      </c>
      <c r="F8" s="9">
        <v>1636</v>
      </c>
      <c r="G8" s="9">
        <v>279</v>
      </c>
      <c r="H8" s="9">
        <v>40</v>
      </c>
      <c r="I8" s="9">
        <v>314</v>
      </c>
      <c r="J8" s="9">
        <v>20</v>
      </c>
      <c r="K8" s="9">
        <v>0</v>
      </c>
      <c r="L8" s="9">
        <f>SUM(F8:K8)</f>
        <v>2289</v>
      </c>
      <c r="M8" s="9">
        <v>54</v>
      </c>
      <c r="N8" s="10">
        <f>L8+M8</f>
        <v>2343</v>
      </c>
      <c r="O8" s="11"/>
    </row>
    <row r="9" spans="2:15" s="20" customFormat="1" ht="15.2" customHeight="1">
      <c r="B9" s="12" t="s">
        <v>17</v>
      </c>
      <c r="C9" s="13"/>
      <c r="D9" s="13"/>
      <c r="E9" s="14"/>
      <c r="F9" s="15">
        <f>F8/$L8</f>
        <v>0.7147225862822193</v>
      </c>
      <c r="G9" s="15">
        <f t="shared" ref="G9:J9" si="0">G8/$L8</f>
        <v>0.1218872870249017</v>
      </c>
      <c r="H9" s="15">
        <f t="shared" si="0"/>
        <v>1.7474879860200961E-2</v>
      </c>
      <c r="I9" s="15">
        <f t="shared" si="0"/>
        <v>0.13717780690257755</v>
      </c>
      <c r="J9" s="15">
        <f t="shared" si="0"/>
        <v>8.7374399301004806E-3</v>
      </c>
      <c r="K9" s="15"/>
      <c r="L9" s="16"/>
      <c r="M9" s="17"/>
      <c r="N9" s="18"/>
      <c r="O9" s="19"/>
    </row>
    <row r="10" spans="2:15" ht="15.2" customHeight="1">
      <c r="B10" s="8" t="s">
        <v>18</v>
      </c>
      <c r="C10" s="9">
        <v>326</v>
      </c>
      <c r="D10" s="9">
        <v>1034</v>
      </c>
      <c r="E10" s="9">
        <f>SUM(C10:D10)</f>
        <v>1360</v>
      </c>
      <c r="F10" s="9">
        <v>1071</v>
      </c>
      <c r="G10" s="9">
        <v>76</v>
      </c>
      <c r="H10" s="9">
        <v>44</v>
      </c>
      <c r="I10" s="9">
        <v>20</v>
      </c>
      <c r="J10" s="9">
        <v>0</v>
      </c>
      <c r="K10" s="9">
        <v>0</v>
      </c>
      <c r="L10" s="9">
        <f>SUM(F10:K10)</f>
        <v>1211</v>
      </c>
      <c r="M10" s="9">
        <v>20</v>
      </c>
      <c r="N10" s="10">
        <f>L10+M10</f>
        <v>1231</v>
      </c>
      <c r="O10" s="11"/>
    </row>
    <row r="11" spans="2:15" s="20" customFormat="1" ht="15.2" customHeight="1">
      <c r="B11" s="12" t="s">
        <v>17</v>
      </c>
      <c r="C11" s="13"/>
      <c r="D11" s="13"/>
      <c r="E11" s="14"/>
      <c r="F11" s="15">
        <f t="shared" ref="F11:J11" si="1">F10/$L10</f>
        <v>0.88439306358381498</v>
      </c>
      <c r="G11" s="15">
        <f t="shared" si="1"/>
        <v>6.2758051197357556E-2</v>
      </c>
      <c r="H11" s="15">
        <f t="shared" si="1"/>
        <v>3.633360858794385E-2</v>
      </c>
      <c r="I11" s="15">
        <f t="shared" si="1"/>
        <v>1.6515276630883566E-2</v>
      </c>
      <c r="J11" s="15">
        <f t="shared" si="1"/>
        <v>0</v>
      </c>
      <c r="K11" s="15"/>
      <c r="L11" s="16"/>
      <c r="M11" s="17"/>
      <c r="N11" s="18"/>
      <c r="O11" s="19"/>
    </row>
    <row r="12" spans="2:15" ht="15.2" customHeight="1">
      <c r="B12" s="8" t="s">
        <v>19</v>
      </c>
      <c r="C12" s="9">
        <v>77</v>
      </c>
      <c r="D12" s="9">
        <v>602</v>
      </c>
      <c r="E12" s="9">
        <f>SUM(C12:D12)</f>
        <v>679</v>
      </c>
      <c r="F12" s="9">
        <v>576</v>
      </c>
      <c r="G12" s="9">
        <v>23</v>
      </c>
      <c r="H12" s="9">
        <v>0</v>
      </c>
      <c r="I12" s="9">
        <v>15</v>
      </c>
      <c r="J12" s="9">
        <v>0</v>
      </c>
      <c r="K12" s="9">
        <v>0</v>
      </c>
      <c r="L12" s="9">
        <f>SUM(F12:K12)</f>
        <v>614</v>
      </c>
      <c r="M12" s="9">
        <v>24</v>
      </c>
      <c r="N12" s="10">
        <f>L12+M12</f>
        <v>638</v>
      </c>
      <c r="O12" s="11"/>
    </row>
    <row r="13" spans="2:15" s="20" customFormat="1" ht="15.2" customHeight="1">
      <c r="B13" s="12" t="s">
        <v>17</v>
      </c>
      <c r="C13" s="13"/>
      <c r="D13" s="13"/>
      <c r="E13" s="14"/>
      <c r="F13" s="15">
        <f t="shared" ref="F13:J13" si="2">F12/$L12</f>
        <v>0.93811074918566772</v>
      </c>
      <c r="G13" s="15">
        <f t="shared" si="2"/>
        <v>3.7459283387622153E-2</v>
      </c>
      <c r="H13" s="15">
        <f t="shared" si="2"/>
        <v>0</v>
      </c>
      <c r="I13" s="15">
        <f t="shared" si="2"/>
        <v>2.4429967426710098E-2</v>
      </c>
      <c r="J13" s="15">
        <f t="shared" si="2"/>
        <v>0</v>
      </c>
      <c r="K13" s="15"/>
      <c r="L13" s="16"/>
      <c r="M13" s="17"/>
      <c r="N13" s="18"/>
      <c r="O13" s="19"/>
    </row>
    <row r="14" spans="2:15" s="20" customFormat="1" ht="15.2" customHeight="1">
      <c r="B14" s="8" t="s">
        <v>20</v>
      </c>
      <c r="C14" s="9">
        <v>23</v>
      </c>
      <c r="D14" s="9">
        <v>303</v>
      </c>
      <c r="E14" s="9">
        <f>SUM(C14:D14)</f>
        <v>326</v>
      </c>
      <c r="F14" s="9">
        <v>239</v>
      </c>
      <c r="G14" s="9">
        <v>11</v>
      </c>
      <c r="H14" s="9">
        <v>11</v>
      </c>
      <c r="I14" s="9">
        <v>12</v>
      </c>
      <c r="J14" s="9">
        <v>0</v>
      </c>
      <c r="K14" s="9">
        <v>0</v>
      </c>
      <c r="L14" s="9">
        <f>SUM(F14:K14)</f>
        <v>273</v>
      </c>
      <c r="M14" s="9">
        <v>10</v>
      </c>
      <c r="N14" s="10">
        <f>L14+M14</f>
        <v>283</v>
      </c>
      <c r="O14" s="19"/>
    </row>
    <row r="15" spans="2:15" s="20" customFormat="1" ht="15.2" customHeight="1">
      <c r="B15" s="12" t="s">
        <v>17</v>
      </c>
      <c r="C15" s="13"/>
      <c r="D15" s="13"/>
      <c r="E15" s="14"/>
      <c r="F15" s="15">
        <f t="shared" ref="F15:J15" si="3">F14/$L14</f>
        <v>0.87545787545787546</v>
      </c>
      <c r="G15" s="15">
        <f t="shared" si="3"/>
        <v>4.0293040293040296E-2</v>
      </c>
      <c r="H15" s="15">
        <f t="shared" si="3"/>
        <v>4.0293040293040296E-2</v>
      </c>
      <c r="I15" s="15">
        <f t="shared" si="3"/>
        <v>4.3956043956043959E-2</v>
      </c>
      <c r="J15" s="15">
        <f t="shared" si="3"/>
        <v>0</v>
      </c>
      <c r="K15" s="15"/>
      <c r="L15" s="16"/>
      <c r="M15" s="17"/>
      <c r="N15" s="18"/>
      <c r="O15" s="19"/>
    </row>
    <row r="16" spans="2:15" ht="15.2" customHeight="1">
      <c r="B16" s="8" t="s">
        <v>21</v>
      </c>
      <c r="C16" s="9">
        <v>64</v>
      </c>
      <c r="D16" s="9">
        <v>339</v>
      </c>
      <c r="E16" s="9">
        <f>SUM(C16:D16)</f>
        <v>403</v>
      </c>
      <c r="F16" s="9">
        <v>319</v>
      </c>
      <c r="G16" s="9">
        <v>22</v>
      </c>
      <c r="H16" s="9">
        <v>15</v>
      </c>
      <c r="I16" s="9">
        <v>2</v>
      </c>
      <c r="J16" s="9">
        <v>0</v>
      </c>
      <c r="K16" s="9">
        <v>0</v>
      </c>
      <c r="L16" s="9">
        <f>SUM(F16:K16)</f>
        <v>358</v>
      </c>
      <c r="M16" s="9">
        <v>19</v>
      </c>
      <c r="N16" s="10">
        <f>L16+M16</f>
        <v>377</v>
      </c>
      <c r="O16" s="11"/>
    </row>
    <row r="17" spans="2:16" s="20" customFormat="1" ht="15.2" customHeight="1">
      <c r="B17" s="12" t="s">
        <v>17</v>
      </c>
      <c r="C17" s="13"/>
      <c r="D17" s="13"/>
      <c r="E17" s="14"/>
      <c r="F17" s="15">
        <f t="shared" ref="F17:J17" si="4">F16/$L16</f>
        <v>0.89106145251396651</v>
      </c>
      <c r="G17" s="15">
        <f t="shared" si="4"/>
        <v>6.1452513966480445E-2</v>
      </c>
      <c r="H17" s="15">
        <f t="shared" si="4"/>
        <v>4.189944134078212E-2</v>
      </c>
      <c r="I17" s="15">
        <f t="shared" si="4"/>
        <v>5.5865921787709499E-3</v>
      </c>
      <c r="J17" s="15">
        <f t="shared" si="4"/>
        <v>0</v>
      </c>
      <c r="K17" s="15"/>
      <c r="L17" s="16"/>
      <c r="M17" s="17"/>
      <c r="N17" s="18"/>
      <c r="O17" s="19"/>
    </row>
    <row r="18" spans="2:16" ht="15.2" customHeight="1">
      <c r="B18" s="8" t="s">
        <v>22</v>
      </c>
      <c r="C18" s="9">
        <v>154</v>
      </c>
      <c r="D18" s="9">
        <v>950</v>
      </c>
      <c r="E18" s="9">
        <f>SUM(C18:D18)</f>
        <v>1104</v>
      </c>
      <c r="F18" s="9">
        <v>889</v>
      </c>
      <c r="G18" s="9">
        <v>40</v>
      </c>
      <c r="H18" s="9">
        <v>25</v>
      </c>
      <c r="I18" s="9">
        <v>40</v>
      </c>
      <c r="J18" s="9">
        <v>0</v>
      </c>
      <c r="K18" s="9">
        <v>0</v>
      </c>
      <c r="L18" s="9">
        <f>SUM(F18:K18)</f>
        <v>994</v>
      </c>
      <c r="M18" s="9">
        <v>19</v>
      </c>
      <c r="N18" s="10">
        <f>L18+M18</f>
        <v>1013</v>
      </c>
      <c r="O18" s="11"/>
    </row>
    <row r="19" spans="2:16" s="20" customFormat="1" ht="15.2" customHeight="1">
      <c r="B19" s="12" t="s">
        <v>17</v>
      </c>
      <c r="C19" s="13"/>
      <c r="D19" s="13"/>
      <c r="E19" s="14"/>
      <c r="F19" s="15">
        <f t="shared" ref="F19:J19" si="5">F18/$L18</f>
        <v>0.89436619718309862</v>
      </c>
      <c r="G19" s="15">
        <f t="shared" si="5"/>
        <v>4.0241448692152917E-2</v>
      </c>
      <c r="H19" s="15">
        <f t="shared" si="5"/>
        <v>2.5150905432595575E-2</v>
      </c>
      <c r="I19" s="15">
        <f t="shared" si="5"/>
        <v>4.0241448692152917E-2</v>
      </c>
      <c r="J19" s="15">
        <f t="shared" si="5"/>
        <v>0</v>
      </c>
      <c r="K19" s="15"/>
      <c r="L19" s="16"/>
      <c r="M19" s="17"/>
      <c r="N19" s="18"/>
      <c r="O19" s="19"/>
    </row>
    <row r="20" spans="2:16" ht="15.2" customHeight="1">
      <c r="B20" s="8" t="s">
        <v>23</v>
      </c>
      <c r="C20" s="9">
        <v>145</v>
      </c>
      <c r="D20" s="9">
        <v>498</v>
      </c>
      <c r="E20" s="9">
        <f>SUM(C20:D20)</f>
        <v>643</v>
      </c>
      <c r="F20" s="9">
        <v>370</v>
      </c>
      <c r="G20" s="9">
        <v>31</v>
      </c>
      <c r="H20" s="9">
        <v>34</v>
      </c>
      <c r="I20" s="9">
        <v>36</v>
      </c>
      <c r="J20" s="9">
        <v>4</v>
      </c>
      <c r="K20" s="9">
        <v>0</v>
      </c>
      <c r="L20" s="9">
        <f>SUM(F20:K20)</f>
        <v>475</v>
      </c>
      <c r="M20" s="9">
        <v>35</v>
      </c>
      <c r="N20" s="10">
        <f>L20+M20</f>
        <v>510</v>
      </c>
      <c r="O20" s="11"/>
    </row>
    <row r="21" spans="2:16" s="20" customFormat="1" ht="15.2" customHeight="1">
      <c r="B21" s="12" t="s">
        <v>17</v>
      </c>
      <c r="C21" s="13"/>
      <c r="D21" s="13"/>
      <c r="E21" s="14"/>
      <c r="F21" s="15">
        <f t="shared" ref="F21:J21" si="6">F20/$L20</f>
        <v>0.77894736842105261</v>
      </c>
      <c r="G21" s="15">
        <f t="shared" si="6"/>
        <v>6.5263157894736842E-2</v>
      </c>
      <c r="H21" s="15">
        <f t="shared" si="6"/>
        <v>7.1578947368421048E-2</v>
      </c>
      <c r="I21" s="15">
        <f t="shared" si="6"/>
        <v>7.5789473684210532E-2</v>
      </c>
      <c r="J21" s="15">
        <f t="shared" si="6"/>
        <v>8.4210526315789472E-3</v>
      </c>
      <c r="K21" s="15"/>
      <c r="L21" s="16"/>
      <c r="M21" s="17"/>
      <c r="N21" s="18"/>
      <c r="O21" s="19"/>
    </row>
    <row r="22" spans="2:16" s="4" customFormat="1" ht="15.2" customHeight="1">
      <c r="B22" s="21" t="s">
        <v>24</v>
      </c>
      <c r="C22" s="22">
        <f>SUM(C8:C21)</f>
        <v>1254</v>
      </c>
      <c r="D22" s="23">
        <f>SUM(D8:D21)</f>
        <v>5993</v>
      </c>
      <c r="E22" s="23">
        <f>SUM(E8:E21)</f>
        <v>7247</v>
      </c>
      <c r="F22" s="22">
        <f>F8+F10+F12+F14+F16+F18+F20</f>
        <v>5100</v>
      </c>
      <c r="G22" s="22">
        <f t="shared" ref="G22:N22" si="7">G8+G10+G12+G14+G16+G18+G20</f>
        <v>482</v>
      </c>
      <c r="H22" s="22">
        <f t="shared" si="7"/>
        <v>169</v>
      </c>
      <c r="I22" s="22">
        <f t="shared" si="7"/>
        <v>439</v>
      </c>
      <c r="J22" s="22">
        <f t="shared" si="7"/>
        <v>24</v>
      </c>
      <c r="K22" s="22">
        <f>K8+K10+K12+K14+K16+K18+K20</f>
        <v>0</v>
      </c>
      <c r="L22" s="22">
        <f t="shared" si="7"/>
        <v>6214</v>
      </c>
      <c r="M22" s="22">
        <f t="shared" si="7"/>
        <v>181</v>
      </c>
      <c r="N22" s="24">
        <f t="shared" si="7"/>
        <v>6395</v>
      </c>
      <c r="O22" s="25"/>
    </row>
    <row r="23" spans="2:16" s="34" customFormat="1" ht="19.5" customHeight="1">
      <c r="B23" s="26" t="s">
        <v>17</v>
      </c>
      <c r="C23" s="27"/>
      <c r="D23" s="27"/>
      <c r="E23" s="28"/>
      <c r="F23" s="29">
        <f>F22/($L22-K22)</f>
        <v>0.82072738976504667</v>
      </c>
      <c r="G23" s="29">
        <f>G22/($L22-K22)</f>
        <v>7.7566784679755391E-2</v>
      </c>
      <c r="H23" s="29">
        <f>H22/($L22-K22)</f>
        <v>2.7196652719665274E-2</v>
      </c>
      <c r="I23" s="29">
        <f>I22/($L22-K22)</f>
        <v>7.0646926295461862E-2</v>
      </c>
      <c r="J23" s="29">
        <f>J22/($L22-K22)</f>
        <v>3.8622465400708077E-3</v>
      </c>
      <c r="K23" s="30"/>
      <c r="L23" s="31"/>
      <c r="M23" s="32"/>
      <c r="N23" s="33"/>
    </row>
    <row r="24" spans="2:16" ht="16.5" customHeight="1">
      <c r="B24" s="21" t="s">
        <v>25</v>
      </c>
      <c r="C24" s="22">
        <f>64+1</f>
        <v>65</v>
      </c>
      <c r="D24" s="22">
        <f>246+6</f>
        <v>252</v>
      </c>
      <c r="E24" s="22">
        <f>SUM(C24:D24)</f>
        <v>317</v>
      </c>
      <c r="F24" s="22">
        <f>190+3</f>
        <v>193</v>
      </c>
      <c r="G24" s="22">
        <f>15+2</f>
        <v>17</v>
      </c>
      <c r="H24" s="22">
        <f>5+1</f>
        <v>6</v>
      </c>
      <c r="I24" s="22">
        <f>29+1</f>
        <v>30</v>
      </c>
      <c r="J24" s="22">
        <f>2+0</f>
        <v>2</v>
      </c>
      <c r="K24" s="22">
        <f>0+0</f>
        <v>0</v>
      </c>
      <c r="L24" s="22">
        <f>SUM(F24:K24)</f>
        <v>248</v>
      </c>
      <c r="M24" s="22">
        <f>29+0</f>
        <v>29</v>
      </c>
      <c r="N24" s="24">
        <f>SUM(L24:M24)</f>
        <v>277</v>
      </c>
    </row>
    <row r="25" spans="2:16" s="34" customFormat="1" ht="19.5" customHeight="1">
      <c r="B25" s="35" t="s">
        <v>17</v>
      </c>
      <c r="C25" s="36"/>
      <c r="D25" s="37"/>
      <c r="E25" s="38"/>
      <c r="F25" s="29">
        <f t="shared" ref="F25:J25" si="8">F24/$L24</f>
        <v>0.77822580645161288</v>
      </c>
      <c r="G25" s="29">
        <f t="shared" si="8"/>
        <v>6.8548387096774188E-2</v>
      </c>
      <c r="H25" s="29">
        <f t="shared" si="8"/>
        <v>2.4193548387096774E-2</v>
      </c>
      <c r="I25" s="29">
        <f t="shared" si="8"/>
        <v>0.12096774193548387</v>
      </c>
      <c r="J25" s="29">
        <f t="shared" si="8"/>
        <v>8.0645161290322578E-3</v>
      </c>
      <c r="K25" s="30"/>
      <c r="L25" s="39"/>
      <c r="M25" s="40"/>
      <c r="N25" s="41"/>
    </row>
    <row r="26" spans="2:16" s="34" customFormat="1" ht="14.25">
      <c r="B26" s="42" t="s">
        <v>26</v>
      </c>
      <c r="C26" s="43">
        <f t="shared" ref="C26:N26" si="9">SUM(C22+C24)</f>
        <v>1319</v>
      </c>
      <c r="D26" s="43">
        <f t="shared" si="9"/>
        <v>6245</v>
      </c>
      <c r="E26" s="43">
        <f t="shared" si="9"/>
        <v>7564</v>
      </c>
      <c r="F26" s="43">
        <f t="shared" si="9"/>
        <v>5293</v>
      </c>
      <c r="G26" s="43">
        <f t="shared" si="9"/>
        <v>499</v>
      </c>
      <c r="H26" s="43">
        <f t="shared" si="9"/>
        <v>175</v>
      </c>
      <c r="I26" s="43">
        <f t="shared" si="9"/>
        <v>469</v>
      </c>
      <c r="J26" s="43">
        <f t="shared" si="9"/>
        <v>26</v>
      </c>
      <c r="K26" s="43">
        <f t="shared" si="9"/>
        <v>0</v>
      </c>
      <c r="L26" s="43">
        <f t="shared" si="9"/>
        <v>6462</v>
      </c>
      <c r="M26" s="43">
        <f t="shared" si="9"/>
        <v>210</v>
      </c>
      <c r="N26" s="44">
        <f t="shared" si="9"/>
        <v>6672</v>
      </c>
    </row>
    <row r="27" spans="2:16" s="34" customFormat="1" ht="19.5" customHeight="1">
      <c r="B27" s="35" t="s">
        <v>17</v>
      </c>
      <c r="C27" s="36"/>
      <c r="D27" s="37"/>
      <c r="E27" s="38"/>
      <c r="F27" s="29">
        <f>F26/($L26-K26)</f>
        <v>0.81909625502940264</v>
      </c>
      <c r="G27" s="29">
        <f>G26/($L26-K26)</f>
        <v>7.7220674713710927E-2</v>
      </c>
      <c r="H27" s="29">
        <f>H26/($L26-K26)</f>
        <v>2.7081398947694211E-2</v>
      </c>
      <c r="I27" s="29">
        <f>I26/($L26-K26)</f>
        <v>7.2578149179820486E-2</v>
      </c>
      <c r="J27" s="29">
        <f>J26/($L26-K26)</f>
        <v>4.0235221293717111E-3</v>
      </c>
      <c r="K27" s="30"/>
      <c r="L27" s="39"/>
      <c r="M27" s="40"/>
      <c r="N27" s="41"/>
    </row>
    <row r="28" spans="2:16" ht="15.2" customHeight="1">
      <c r="P28" s="45"/>
    </row>
    <row r="29" spans="2:16" ht="15.2" customHeight="1">
      <c r="B29" s="46" t="s">
        <v>27</v>
      </c>
      <c r="C29" s="47"/>
      <c r="D29" s="47"/>
      <c r="E29" s="47"/>
      <c r="F29" s="47"/>
      <c r="G29" s="47"/>
      <c r="H29" s="47"/>
      <c r="I29" s="48"/>
      <c r="J29" s="47"/>
      <c r="P29" s="45"/>
    </row>
    <row r="30" spans="2:16" ht="15.2" customHeight="1">
      <c r="P30" s="45"/>
    </row>
    <row r="31" spans="2:16" ht="15.2" customHeight="1">
      <c r="P31" s="45"/>
    </row>
    <row r="32" spans="2:16" ht="15.2" customHeight="1">
      <c r="P32" s="45"/>
    </row>
    <row r="33" spans="16:16" ht="15.2" customHeight="1">
      <c r="P33" s="45"/>
    </row>
    <row r="34" spans="16:16" ht="15.2" customHeight="1">
      <c r="P34" s="45"/>
    </row>
    <row r="35" spans="16:16" ht="15.2" customHeight="1">
      <c r="P35" s="45"/>
    </row>
    <row r="36" spans="16:16" ht="15.2" customHeight="1">
      <c r="P36" s="45"/>
    </row>
    <row r="37" spans="16:16" ht="15.2" customHeight="1">
      <c r="P37" s="45"/>
    </row>
    <row r="38" spans="16:16" ht="15.2" customHeight="1"/>
    <row r="39" spans="16:16" ht="18.75" customHeight="1"/>
    <row r="40" spans="16:16" ht="18.75" customHeight="1"/>
    <row r="41" spans="16:16" ht="18.75" customHeight="1"/>
    <row r="42" spans="16:16" ht="18.75" customHeight="1"/>
    <row r="43" spans="16:16" ht="18.75" customHeight="1"/>
    <row r="44" spans="16:16" ht="18.75" customHeight="1"/>
    <row r="45" spans="16:16" ht="18.75" customHeight="1"/>
    <row r="46" spans="16:16" ht="18.75" customHeight="1"/>
    <row r="49" s="49" customFormat="1" ht="15.75"/>
  </sheetData>
  <mergeCells count="12">
    <mergeCell ref="N5:N6"/>
    <mergeCell ref="B7:N7"/>
    <mergeCell ref="B1:C1"/>
    <mergeCell ref="L2:N2"/>
    <mergeCell ref="B3:N3"/>
    <mergeCell ref="B4:N4"/>
    <mergeCell ref="B5:B6"/>
    <mergeCell ref="C5:C6"/>
    <mergeCell ref="D5:D6"/>
    <mergeCell ref="E5:E6"/>
    <mergeCell ref="F5:L5"/>
    <mergeCell ref="M5:M6"/>
  </mergeCells>
  <pageMargins left="0.7" right="0.7" top="0.75" bottom="0.75" header="0.3" footer="0.3"/>
  <pageSetup paperSize="9" scale="4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929B6F38172A4EB8A2D45E4AA1B063" ma:contentTypeVersion="2" ma:contentTypeDescription="Create a new document." ma:contentTypeScope="" ma:versionID="62bb0e06c2816da18b33c05680921f50">
  <xsd:schema xmlns:xsd="http://www.w3.org/2001/XMLSchema" xmlns:xs="http://www.w3.org/2001/XMLSchema" xmlns:p="http://schemas.microsoft.com/office/2006/metadata/properties" xmlns:ns2="18497ee4-1fd7-4c12-b5a1-0d381a2f4f25" targetNamespace="http://schemas.microsoft.com/office/2006/metadata/properties" ma:root="true" ma:fieldsID="29d0a33d6681b256007942918172e884" ns2:_="">
    <xsd:import namespace="18497ee4-1fd7-4c12-b5a1-0d381a2f4f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497ee4-1fd7-4c12-b5a1-0d381a2f4f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E49E723-9A83-4791-BB82-E2387BB437F3}"/>
</file>

<file path=customXml/itemProps2.xml><?xml version="1.0" encoding="utf-8"?>
<ds:datastoreItem xmlns:ds="http://schemas.openxmlformats.org/officeDocument/2006/customXml" ds:itemID="{70C799C0-21F6-4C3E-B989-1DA6A182ADEB}"/>
</file>

<file path=customXml/itemProps3.xml><?xml version="1.0" encoding="utf-8"?>
<ds:datastoreItem xmlns:ds="http://schemas.openxmlformats.org/officeDocument/2006/customXml" ds:itemID="{B3C4D01A-0F85-4C3A-9518-81ED1495F2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Nemzeti Adó- és Vámhivatal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Csergő Judith</dc:creator>
  <cp:keywords/>
  <dc:description/>
  <cp:lastModifiedBy/>
  <cp:revision/>
  <dcterms:created xsi:type="dcterms:W3CDTF">2019-03-07T09:03:11Z</dcterms:created>
  <dcterms:modified xsi:type="dcterms:W3CDTF">2021-12-15T13:06:47Z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0x01010039929B6F38172A4EB8A2D45E4AA1B063</vt:lpwstr>
  </property>
</Properties>
</file>